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"/>
    </mc:Choice>
  </mc:AlternateContent>
  <xr:revisionPtr revIDLastSave="0" documentId="8_{B4765AA7-0140-4E05-AFB2-23F7E9D5E94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Accounts for YE 31.03.2019" sheetId="1" r:id="rId1"/>
    <sheet name="Cashbooks" sheetId="4" r:id="rId2"/>
    <sheet name="Village Green Bank Rec" sheetId="5" r:id="rId3"/>
    <sheet name="Parish Council ac bank rec" sheetId="6" r:id="rId4"/>
    <sheet name="Earmarked and General reserves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0" l="1"/>
  <c r="C7" i="10"/>
  <c r="E29" i="6"/>
  <c r="C45" i="4"/>
  <c r="E49" i="4"/>
  <c r="D49" i="4"/>
  <c r="F49" i="4"/>
  <c r="H49" i="4"/>
  <c r="B22" i="1" s="1"/>
  <c r="B11" i="1" l="1"/>
  <c r="C8" i="10" s="1"/>
  <c r="W49" i="4"/>
  <c r="V49" i="4"/>
  <c r="U49" i="4"/>
  <c r="T49" i="4"/>
  <c r="S49" i="4"/>
  <c r="B29" i="1" s="1"/>
  <c r="R49" i="4"/>
  <c r="Q49" i="4"/>
  <c r="P49" i="4"/>
  <c r="O49" i="4"/>
  <c r="N49" i="4"/>
  <c r="M49" i="4"/>
  <c r="L49" i="4"/>
  <c r="K49" i="4"/>
  <c r="B35" i="1" s="1"/>
  <c r="J49" i="4"/>
  <c r="I49" i="4"/>
  <c r="G49" i="4"/>
  <c r="B23" i="1" l="1"/>
  <c r="X49" i="4"/>
  <c r="B60" i="1"/>
  <c r="B13" i="1"/>
  <c r="B49" i="1" l="1"/>
  <c r="B48" i="1"/>
  <c r="F78" i="4"/>
  <c r="D69" i="4"/>
  <c r="E69" i="4"/>
  <c r="B39" i="1" l="1"/>
  <c r="D6" i="10"/>
  <c r="C6" i="10"/>
  <c r="B16" i="1"/>
  <c r="B51" i="1"/>
  <c r="B37" i="1"/>
  <c r="F60" i="4"/>
  <c r="B25" i="1"/>
  <c r="B33" i="1"/>
  <c r="B34" i="1"/>
  <c r="B24" i="1"/>
  <c r="B26" i="1"/>
  <c r="D7" i="10" s="1"/>
  <c r="B31" i="1"/>
  <c r="B27" i="1"/>
  <c r="B36" i="1"/>
  <c r="B28" i="1"/>
  <c r="B21" i="1"/>
  <c r="B20" i="1"/>
  <c r="E8" i="6"/>
  <c r="F69" i="4"/>
  <c r="D10" i="5" s="1"/>
  <c r="D8" i="5"/>
  <c r="E6" i="10" l="1"/>
  <c r="C10" i="10"/>
  <c r="E7" i="10"/>
  <c r="B38" i="1"/>
  <c r="D8" i="10" s="1"/>
  <c r="E8" i="10" s="1"/>
  <c r="E6" i="6"/>
  <c r="E10" i="6" s="1"/>
  <c r="E14" i="6" s="1"/>
  <c r="B17" i="1"/>
  <c r="D13" i="5"/>
  <c r="E10" i="10" l="1"/>
  <c r="D10" i="10"/>
  <c r="B40" i="1"/>
  <c r="B44" i="1" s="1"/>
</calcChain>
</file>

<file path=xl/sharedStrings.xml><?xml version="1.0" encoding="utf-8"?>
<sst xmlns="http://schemas.openxmlformats.org/spreadsheetml/2006/main" count="202" uniqueCount="136">
  <si>
    <t>Brundish Parish Council</t>
  </si>
  <si>
    <t xml:space="preserve"> </t>
  </si>
  <si>
    <t>Receipts:</t>
  </si>
  <si>
    <t>Precept</t>
  </si>
  <si>
    <t xml:space="preserve">Vat Reclaim  </t>
  </si>
  <si>
    <t>LC  grant</t>
  </si>
  <si>
    <t>Total:</t>
  </si>
  <si>
    <t>Public Works -  Loan Repayment</t>
  </si>
  <si>
    <t>Audit fees (Both)</t>
  </si>
  <si>
    <t>Defibrillator and associated costs</t>
  </si>
  <si>
    <t>ICO</t>
  </si>
  <si>
    <t>MSDC election costs</t>
  </si>
  <si>
    <t>Donations  (Section 137)</t>
  </si>
  <si>
    <t>Dog bin</t>
  </si>
  <si>
    <t>Training</t>
  </si>
  <si>
    <t>Hire of Village Hall (P.C.meetings)</t>
  </si>
  <si>
    <t>Vat</t>
  </si>
  <si>
    <t xml:space="preserve">Accounts </t>
  </si>
  <si>
    <t>Paye:</t>
  </si>
  <si>
    <t>HMRC</t>
  </si>
  <si>
    <t>D Bedwell</t>
  </si>
  <si>
    <t>Insurance</t>
  </si>
  <si>
    <t xml:space="preserve">Balance as per bank statement </t>
  </si>
  <si>
    <t>Village Green Account:</t>
  </si>
  <si>
    <t>Parish Council account:</t>
  </si>
  <si>
    <t>Salaries</t>
  </si>
  <si>
    <t>V Hall</t>
  </si>
  <si>
    <t>Street Light</t>
  </si>
  <si>
    <t>Phone box</t>
  </si>
  <si>
    <t>Defibrillator</t>
  </si>
  <si>
    <t>PWL</t>
  </si>
  <si>
    <t>Bins</t>
  </si>
  <si>
    <t>Salc</t>
  </si>
  <si>
    <t>Audit</t>
  </si>
  <si>
    <t>Net:</t>
  </si>
  <si>
    <t>Vat:</t>
  </si>
  <si>
    <t>Date:</t>
  </si>
  <si>
    <t>Cheque No:</t>
  </si>
  <si>
    <t>Cshbook 1- Receipts</t>
  </si>
  <si>
    <t>Add receipts in the year</t>
  </si>
  <si>
    <t>Minus payments in the year</t>
  </si>
  <si>
    <t>Difference</t>
  </si>
  <si>
    <t>MSDC -precept</t>
  </si>
  <si>
    <t>HMRC-Vat refund</t>
  </si>
  <si>
    <t>SCC-Locality funding</t>
  </si>
  <si>
    <t>Rix &amp; Sons</t>
  </si>
  <si>
    <t>Other costs:</t>
  </si>
  <si>
    <t>s137</t>
  </si>
  <si>
    <t>Difference:</t>
  </si>
  <si>
    <t>Unpresented cheques</t>
  </si>
  <si>
    <t>Represented by:</t>
  </si>
  <si>
    <t>20-98-07 80212865</t>
  </si>
  <si>
    <t>20-98-07 30010146</t>
  </si>
  <si>
    <t>Building Society Account-receipts</t>
  </si>
  <si>
    <t>Interest received</t>
  </si>
  <si>
    <t>Other grants/income</t>
  </si>
  <si>
    <t>Village Green</t>
  </si>
  <si>
    <t>Cashbook 1- Parish Council- Payments:</t>
  </si>
  <si>
    <t>Cashbook 1- Parish Council- Receipts:</t>
  </si>
  <si>
    <t>Cashbook 2- Village Green Account- Payments:</t>
  </si>
  <si>
    <t>Cashbook 2- Village Green account- Receipts:</t>
  </si>
  <si>
    <t>Current</t>
  </si>
  <si>
    <t>Building Society</t>
  </si>
  <si>
    <t>Opening balance + Receipts-Expenditure</t>
  </si>
  <si>
    <t>Insurance Renewal</t>
  </si>
  <si>
    <t>General</t>
  </si>
  <si>
    <t>Difference (unpresented cheques)</t>
  </si>
  <si>
    <t>Defibrillator grants</t>
  </si>
  <si>
    <t>MSDC play area inspection</t>
  </si>
  <si>
    <t>Accounts for year ended 31.03.2019</t>
  </si>
  <si>
    <t>Accounts for year ended 31 March 2019</t>
  </si>
  <si>
    <t>Cheque no:</t>
  </si>
  <si>
    <t xml:space="preserve">Payee: </t>
  </si>
  <si>
    <t>From:</t>
  </si>
  <si>
    <t>2018/2019</t>
  </si>
  <si>
    <t>31.03.2018</t>
  </si>
  <si>
    <t>17.07.18</t>
  </si>
  <si>
    <t>Suffolk BIZ</t>
  </si>
  <si>
    <t>VOID</t>
  </si>
  <si>
    <t>T Molen</t>
  </si>
  <si>
    <t>04.09.18</t>
  </si>
  <si>
    <t>10.09.18</t>
  </si>
  <si>
    <t>01.04.2018</t>
  </si>
  <si>
    <t>BDO</t>
  </si>
  <si>
    <t>SALC</t>
  </si>
  <si>
    <t>05.04.2018</t>
  </si>
  <si>
    <t>Salc, subscriptions</t>
  </si>
  <si>
    <t xml:space="preserve">Budget </t>
  </si>
  <si>
    <t>Actual</t>
  </si>
  <si>
    <t>18.06.18</t>
  </si>
  <si>
    <t>16.05.18</t>
  </si>
  <si>
    <t>V Fete</t>
  </si>
  <si>
    <t>Brundish Parish Council- Account Reconciliation 2018/2019</t>
  </si>
  <si>
    <t>23.10.18</t>
  </si>
  <si>
    <t>Debenham Firsta Responders</t>
  </si>
  <si>
    <t xml:space="preserve">Clerk exp: </t>
  </si>
  <si>
    <t>Brundish Parish Rooms</t>
  </si>
  <si>
    <t>Salc- int audit</t>
  </si>
  <si>
    <t>PKF Littlejohn- ext audit</t>
  </si>
  <si>
    <t>Came and Co- insurance</t>
  </si>
  <si>
    <t>cancelled</t>
  </si>
  <si>
    <t>MSDC</t>
  </si>
  <si>
    <t>SCC - Street light</t>
  </si>
  <si>
    <t>12.03.19</t>
  </si>
  <si>
    <t>08.01.18</t>
  </si>
  <si>
    <t>Compass Planning</t>
  </si>
  <si>
    <t>Salc-Election briefing</t>
  </si>
  <si>
    <t>17.12.18</t>
  </si>
  <si>
    <t>D/D</t>
  </si>
  <si>
    <t>Public Works Loan</t>
  </si>
  <si>
    <t>04.02.19</t>
  </si>
  <si>
    <t xml:space="preserve">Clerk salary </t>
  </si>
  <si>
    <t>Clerk's expenses</t>
  </si>
  <si>
    <t>Council- other costs</t>
  </si>
  <si>
    <t>SCC- Street light</t>
  </si>
  <si>
    <t>P/Area Inps</t>
  </si>
  <si>
    <t>Bank Statement as at 31.03.2019</t>
  </si>
  <si>
    <t>Balance as per bank statement 31.3.2019</t>
  </si>
  <si>
    <t>A Bryant</t>
  </si>
  <si>
    <t>Payments (PC)</t>
  </si>
  <si>
    <t>Bank balances at 31.03.2019</t>
  </si>
  <si>
    <t xml:space="preserve">Interest (buiding society) </t>
  </si>
  <si>
    <t>Opening Balances as at 01.04.2018</t>
  </si>
  <si>
    <t>Payments 18/19:</t>
  </si>
  <si>
    <t>Receipts 18/19:</t>
  </si>
  <si>
    <t>Brundish Parish Council Reserves listing:</t>
  </si>
  <si>
    <t>Totals:</t>
  </si>
  <si>
    <t>As at 31.03.2018:</t>
  </si>
  <si>
    <t>Reserves</t>
  </si>
  <si>
    <t>CIL funds</t>
  </si>
  <si>
    <t>Net as at 31.03.2019:</t>
  </si>
  <si>
    <t>PC Payments Total:</t>
  </si>
  <si>
    <t>Vllage Green Payments Total:</t>
  </si>
  <si>
    <t>Payments grand Total:</t>
  </si>
  <si>
    <t>Earmarked / General Reserves at 31.03.2019</t>
  </si>
  <si>
    <t>Year ended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</si>
</sst>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44" fontId="0" fillId="0" borderId="1" xfId="1" applyFont="1" applyBorder="1"/>
    <xf numFmtId="44" fontId="2" fillId="0" borderId="1" xfId="1" applyFont="1" applyBorder="1"/>
    <xf numFmtId="44" fontId="0" fillId="0" borderId="0" xfId="1" applyFont="1" applyBorder="1"/>
    <xf numFmtId="44" fontId="7" fillId="0" borderId="0" xfId="1" applyFont="1"/>
    <xf numFmtId="44" fontId="7" fillId="0" borderId="1" xfId="1" applyFont="1" applyBorder="1"/>
    <xf numFmtId="0" fontId="0" fillId="0" borderId="0" xfId="0" applyBorder="1"/>
    <xf numFmtId="44" fontId="7" fillId="0" borderId="0" xfId="1" applyFont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Border="1" applyAlignment="1">
      <alignment vertical="center" wrapText="1"/>
    </xf>
    <xf numFmtId="44" fontId="10" fillId="0" borderId="0" xfId="1" applyFont="1" applyFill="1"/>
    <xf numFmtId="44" fontId="10" fillId="0" borderId="1" xfId="1" applyFont="1" applyFill="1" applyBorder="1"/>
    <xf numFmtId="44" fontId="12" fillId="0" borderId="0" xfId="1" applyFont="1" applyFill="1"/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4" fontId="6" fillId="0" borderId="0" xfId="1" applyFont="1"/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/>
    <xf numFmtId="44" fontId="8" fillId="0" borderId="0" xfId="0" applyNumberFormat="1" applyFont="1" applyFill="1"/>
    <xf numFmtId="44" fontId="6" fillId="0" borderId="0" xfId="0" applyNumberFormat="1" applyFont="1" applyFill="1"/>
    <xf numFmtId="44" fontId="10" fillId="0" borderId="0" xfId="0" applyNumberFormat="1" applyFont="1" applyFill="1"/>
    <xf numFmtId="44" fontId="14" fillId="0" borderId="0" xfId="1" applyFont="1"/>
    <xf numFmtId="0" fontId="0" fillId="0" borderId="0" xfId="0"/>
    <xf numFmtId="0" fontId="0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44" fontId="15" fillId="0" borderId="0" xfId="1" applyFont="1"/>
    <xf numFmtId="44" fontId="15" fillId="0" borderId="1" xfId="1" applyFont="1" applyBorder="1"/>
    <xf numFmtId="0" fontId="2" fillId="0" borderId="0" xfId="0" applyFont="1" applyAlignment="1">
      <alignment vertical="center"/>
    </xf>
    <xf numFmtId="0" fontId="17" fillId="0" borderId="0" xfId="0" applyFont="1"/>
    <xf numFmtId="2" fontId="0" fillId="0" borderId="0" xfId="0" applyNumberFormat="1" applyFont="1" applyBorder="1"/>
    <xf numFmtId="0" fontId="0" fillId="0" borderId="0" xfId="0" applyFont="1" applyFill="1"/>
    <xf numFmtId="44" fontId="0" fillId="0" borderId="1" xfId="1" applyFont="1" applyFill="1" applyBorder="1"/>
    <xf numFmtId="0" fontId="18" fillId="0" borderId="0" xfId="0" applyFont="1" applyBorder="1" applyAlignment="1">
      <alignment vertical="center" wrapText="1"/>
    </xf>
    <xf numFmtId="44" fontId="8" fillId="0" borderId="1" xfId="1" applyFont="1" applyFill="1" applyBorder="1"/>
    <xf numFmtId="44" fontId="2" fillId="0" borderId="0" xfId="1" applyFont="1" applyBorder="1"/>
    <xf numFmtId="0" fontId="0" fillId="2" borderId="0" xfId="0" applyFill="1"/>
    <xf numFmtId="44" fontId="0" fillId="2" borderId="0" xfId="1" applyFont="1" applyFill="1"/>
    <xf numFmtId="44" fontId="14" fillId="2" borderId="0" xfId="1" applyFont="1" applyFill="1"/>
    <xf numFmtId="0" fontId="14" fillId="0" borderId="0" xfId="0" applyFont="1"/>
    <xf numFmtId="44" fontId="14" fillId="2" borderId="1" xfId="1" applyFont="1" applyFill="1" applyBorder="1"/>
    <xf numFmtId="44" fontId="2" fillId="3" borderId="0" xfId="1" applyFont="1" applyFill="1"/>
    <xf numFmtId="44" fontId="12" fillId="0" borderId="0" xfId="1" applyFont="1" applyFill="1" applyBorder="1"/>
    <xf numFmtId="2" fontId="2" fillId="0" borderId="0" xfId="0" applyNumberFormat="1" applyFont="1" applyBorder="1"/>
    <xf numFmtId="0" fontId="0" fillId="0" borderId="0" xfId="0" applyFont="1" applyBorder="1"/>
    <xf numFmtId="0" fontId="9" fillId="0" borderId="1" xfId="0" applyFont="1" applyBorder="1" applyAlignment="1">
      <alignment vertical="center" wrapText="1"/>
    </xf>
    <xf numFmtId="44" fontId="12" fillId="0" borderId="1" xfId="1" applyFont="1" applyFill="1" applyBorder="1"/>
    <xf numFmtId="0" fontId="0" fillId="0" borderId="4" xfId="0" applyFont="1" applyBorder="1"/>
    <xf numFmtId="0" fontId="18" fillId="0" borderId="4" xfId="0" applyFont="1" applyBorder="1" applyAlignment="1">
      <alignment vertical="center" wrapText="1"/>
    </xf>
    <xf numFmtId="44" fontId="7" fillId="3" borderId="1" xfId="1" applyFont="1" applyFill="1" applyBorder="1"/>
    <xf numFmtId="44" fontId="16" fillId="3" borderId="0" xfId="1" applyFont="1" applyFill="1"/>
    <xf numFmtId="44" fontId="16" fillId="0" borderId="1" xfId="1" applyFont="1" applyBorder="1"/>
    <xf numFmtId="2" fontId="2" fillId="4" borderId="0" xfId="0" applyNumberFormat="1" applyFont="1" applyFill="1" applyBorder="1"/>
    <xf numFmtId="44" fontId="0" fillId="4" borderId="0" xfId="2" applyFont="1" applyFill="1" applyBorder="1"/>
    <xf numFmtId="2" fontId="0" fillId="4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2" applyFont="1" applyFill="1"/>
    <xf numFmtId="44" fontId="0" fillId="0" borderId="0" xfId="2" applyFont="1" applyFill="1"/>
    <xf numFmtId="0" fontId="0" fillId="0" borderId="1" xfId="0" applyFont="1" applyFill="1" applyBorder="1"/>
    <xf numFmtId="44" fontId="2" fillId="0" borderId="0" xfId="0" applyNumberFormat="1" applyFont="1" applyFill="1"/>
    <xf numFmtId="44" fontId="0" fillId="0" borderId="0" xfId="2" applyFont="1" applyFill="1" applyBorder="1"/>
    <xf numFmtId="44" fontId="2" fillId="0" borderId="0" xfId="2" applyFont="1" applyFill="1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Font="1" applyFill="1" applyBorder="1"/>
    <xf numFmtId="44" fontId="0" fillId="0" borderId="0" xfId="1" applyFont="1" applyFill="1" applyBorder="1"/>
    <xf numFmtId="44" fontId="2" fillId="0" borderId="0" xfId="1" applyFont="1" applyFill="1" applyBorder="1"/>
    <xf numFmtId="0" fontId="2" fillId="0" borderId="3" xfId="0" applyFont="1" applyBorder="1"/>
    <xf numFmtId="0" fontId="0" fillId="0" borderId="3" xfId="0" applyFont="1" applyFill="1" applyBorder="1"/>
    <xf numFmtId="44" fontId="0" fillId="0" borderId="3" xfId="1" applyFont="1" applyBorder="1"/>
    <xf numFmtId="44" fontId="0" fillId="0" borderId="3" xfId="0" applyNumberFormat="1" applyBorder="1"/>
    <xf numFmtId="0" fontId="19" fillId="0" borderId="3" xfId="0" applyFont="1" applyBorder="1" applyAlignment="1">
      <alignment vertical="center" wrapText="1"/>
    </xf>
    <xf numFmtId="44" fontId="2" fillId="0" borderId="3" xfId="1" applyFont="1" applyBorder="1"/>
    <xf numFmtId="44" fontId="2" fillId="0" borderId="3" xfId="0" applyNumberFormat="1" applyFont="1" applyBorder="1"/>
    <xf numFmtId="0" fontId="2" fillId="0" borderId="3" xfId="0" applyFont="1" applyFill="1" applyBorder="1"/>
    <xf numFmtId="44" fontId="0" fillId="0" borderId="3" xfId="1" applyFont="1" applyFill="1" applyBorder="1"/>
    <xf numFmtId="0" fontId="18" fillId="0" borderId="3" xfId="0" applyFont="1" applyBorder="1" applyAlignment="1">
      <alignment vertical="center" wrapText="1"/>
    </xf>
    <xf numFmtId="0" fontId="0" fillId="0" borderId="3" xfId="0" applyBorder="1"/>
    <xf numFmtId="44" fontId="6" fillId="0" borderId="0" xfId="1" applyFont="1" applyFill="1"/>
    <xf numFmtId="44" fontId="12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44" fontId="12" fillId="0" borderId="2" xfId="1" applyFont="1" applyFill="1" applyBorder="1"/>
  </cellXfs>
  <cellStyles count="3">
    <cellStyle name="Currency" xfId="1" builtinId="4"/>
    <cellStyle name="Currency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opLeftCell="A7" workbookViewId="0">
      <selection activeCell="B17" sqref="B17"/>
    </sheetView>
  </sheetViews>
  <sheetFormatPr defaultRowHeight="13.5" customHeight="1" x14ac:dyDescent="0.3"/>
  <cols>
    <col min="1" max="1" width="51.109375" customWidth="1"/>
    <col min="2" max="2" width="17.6640625" customWidth="1"/>
    <col min="3" max="3" width="15" customWidth="1"/>
    <col min="4" max="4" width="10.44140625" customWidth="1"/>
    <col min="5" max="5" width="3.6640625" customWidth="1"/>
  </cols>
  <sheetData>
    <row r="1" spans="1:5" ht="18" customHeight="1" x14ac:dyDescent="0.3">
      <c r="A1" s="44" t="s">
        <v>0</v>
      </c>
      <c r="B1" s="18"/>
      <c r="C1" s="36"/>
      <c r="D1" s="36"/>
      <c r="E1" s="36"/>
    </row>
    <row r="2" spans="1:5" ht="13.5" customHeight="1" x14ac:dyDescent="0.3">
      <c r="A2" s="38" t="s">
        <v>69</v>
      </c>
      <c r="B2" s="18"/>
      <c r="C2" s="36"/>
      <c r="D2" s="36"/>
      <c r="E2" s="36"/>
    </row>
    <row r="3" spans="1:5" s="35" customFormat="1" ht="13.5" customHeight="1" x14ac:dyDescent="0.3">
      <c r="A3" s="43" t="s">
        <v>122</v>
      </c>
      <c r="B3" s="6">
        <v>6615.27</v>
      </c>
      <c r="C3" s="36"/>
      <c r="D3" s="36"/>
      <c r="E3" s="36"/>
    </row>
    <row r="4" spans="1:5" s="35" customFormat="1" ht="13.5" customHeight="1" x14ac:dyDescent="0.3">
      <c r="A4" s="27"/>
      <c r="B4" s="28"/>
      <c r="C4" s="36"/>
      <c r="D4" s="36"/>
      <c r="E4" s="36"/>
    </row>
    <row r="5" spans="1:5" s="35" customFormat="1" ht="13.5" customHeight="1" x14ac:dyDescent="0.3">
      <c r="A5" s="27"/>
      <c r="B5" s="28"/>
      <c r="C5" s="36"/>
      <c r="D5" s="36"/>
      <c r="E5" s="36"/>
    </row>
    <row r="6" spans="1:5" ht="13.5" customHeight="1" x14ac:dyDescent="0.3">
      <c r="A6" s="18"/>
      <c r="B6" s="39" t="s">
        <v>74</v>
      </c>
      <c r="C6" s="71" t="s">
        <v>74</v>
      </c>
      <c r="D6" s="70"/>
      <c r="E6" s="59"/>
    </row>
    <row r="7" spans="1:5" ht="13.5" customHeight="1" x14ac:dyDescent="0.3">
      <c r="A7" s="36"/>
      <c r="B7" s="39" t="s">
        <v>88</v>
      </c>
      <c r="C7" s="71" t="s">
        <v>87</v>
      </c>
      <c r="D7" s="59"/>
      <c r="E7" s="59"/>
    </row>
    <row r="8" spans="1:5" ht="13.5" customHeight="1" x14ac:dyDescent="0.3">
      <c r="A8" s="27"/>
      <c r="B8" s="40"/>
      <c r="C8" s="46"/>
      <c r="D8" s="59"/>
      <c r="E8" s="59"/>
    </row>
    <row r="9" spans="1:5" ht="13.5" customHeight="1" x14ac:dyDescent="0.3">
      <c r="A9" s="18"/>
      <c r="B9" s="38" t="s">
        <v>1</v>
      </c>
      <c r="C9" s="46"/>
      <c r="D9" s="59"/>
      <c r="E9" s="59"/>
    </row>
    <row r="10" spans="1:5" ht="13.5" customHeight="1" x14ac:dyDescent="0.3">
      <c r="A10" s="19" t="s">
        <v>2</v>
      </c>
      <c r="B10" s="20"/>
      <c r="C10" s="46"/>
      <c r="D10" s="59"/>
      <c r="E10" s="59"/>
    </row>
    <row r="11" spans="1:5" ht="13.5" customHeight="1" x14ac:dyDescent="0.3">
      <c r="A11" s="21" t="s">
        <v>3</v>
      </c>
      <c r="B11" s="22">
        <f>Cashbooks!F55+Cashbooks!F57</f>
        <v>3694.44</v>
      </c>
      <c r="C11" s="72">
        <v>3694.44</v>
      </c>
      <c r="D11" s="45"/>
      <c r="E11" s="59"/>
    </row>
    <row r="12" spans="1:5" ht="13.5" customHeight="1" x14ac:dyDescent="0.3">
      <c r="A12" s="21" t="s">
        <v>4</v>
      </c>
      <c r="B12" s="22">
        <v>0</v>
      </c>
      <c r="C12" s="73">
        <v>200</v>
      </c>
      <c r="D12" s="45"/>
      <c r="E12" s="59"/>
    </row>
    <row r="13" spans="1:5" ht="13.5" customHeight="1" x14ac:dyDescent="0.3">
      <c r="A13" s="21" t="s">
        <v>67</v>
      </c>
      <c r="B13" s="22">
        <f>Cashbooks!F59</f>
        <v>251.35</v>
      </c>
      <c r="C13" s="73">
        <v>0</v>
      </c>
      <c r="D13" s="45"/>
      <c r="E13" s="59"/>
    </row>
    <row r="14" spans="1:5" s="35" customFormat="1" ht="13.5" customHeight="1" x14ac:dyDescent="0.3">
      <c r="A14" s="21" t="s">
        <v>121</v>
      </c>
      <c r="B14" s="22">
        <v>1.95</v>
      </c>
      <c r="C14" s="73">
        <v>0</v>
      </c>
      <c r="D14" s="45"/>
      <c r="E14" s="59"/>
    </row>
    <row r="15" spans="1:5" ht="13.5" customHeight="1" x14ac:dyDescent="0.3">
      <c r="A15" s="18" t="s">
        <v>5</v>
      </c>
      <c r="B15" s="22">
        <v>0</v>
      </c>
      <c r="C15" s="73">
        <v>0</v>
      </c>
      <c r="D15" s="45"/>
      <c r="E15" s="59"/>
    </row>
    <row r="16" spans="1:5" ht="13.5" customHeight="1" x14ac:dyDescent="0.3">
      <c r="A16" s="18" t="s">
        <v>55</v>
      </c>
      <c r="B16" s="23">
        <f>Cashbooks!F78</f>
        <v>300.06</v>
      </c>
      <c r="C16" s="74"/>
      <c r="D16" s="45"/>
      <c r="E16" s="59"/>
    </row>
    <row r="17" spans="1:5" ht="13.5" customHeight="1" x14ac:dyDescent="0.3">
      <c r="A17" s="19" t="s">
        <v>6</v>
      </c>
      <c r="B17" s="24">
        <f>SUM(B11:B16)</f>
        <v>4247.8</v>
      </c>
      <c r="C17" s="75">
        <v>3897.32</v>
      </c>
      <c r="D17" s="45"/>
      <c r="E17" s="59"/>
    </row>
    <row r="18" spans="1:5" ht="13.5" customHeight="1" x14ac:dyDescent="0.3">
      <c r="A18" s="18"/>
      <c r="B18" s="22"/>
      <c r="C18" s="46"/>
      <c r="D18" s="59"/>
      <c r="E18" s="59"/>
    </row>
    <row r="19" spans="1:5" ht="13.5" customHeight="1" x14ac:dyDescent="0.3">
      <c r="A19" s="25" t="s">
        <v>119</v>
      </c>
      <c r="B19" s="22"/>
      <c r="C19" s="46"/>
      <c r="D19" s="59"/>
      <c r="E19" s="59"/>
    </row>
    <row r="20" spans="1:5" ht="13.5" customHeight="1" x14ac:dyDescent="0.3">
      <c r="A20" s="21" t="s">
        <v>111</v>
      </c>
      <c r="B20" s="22">
        <f>Cashbooks!G49</f>
        <v>1199.53</v>
      </c>
      <c r="C20" s="76">
        <v>1100</v>
      </c>
      <c r="D20" s="45"/>
      <c r="E20" s="59"/>
    </row>
    <row r="21" spans="1:5" ht="13.5" customHeight="1" x14ac:dyDescent="0.3">
      <c r="A21" s="21" t="s">
        <v>19</v>
      </c>
      <c r="B21" s="22">
        <f>Cashbooks!I49</f>
        <v>299.87</v>
      </c>
      <c r="C21" s="76">
        <v>150</v>
      </c>
      <c r="D21" s="45"/>
      <c r="E21" s="59"/>
    </row>
    <row r="22" spans="1:5" s="35" customFormat="1" ht="13.5" customHeight="1" x14ac:dyDescent="0.3">
      <c r="A22" s="21" t="s">
        <v>112</v>
      </c>
      <c r="B22" s="22">
        <f>Cashbooks!H49</f>
        <v>307.8</v>
      </c>
      <c r="C22" s="76">
        <v>0</v>
      </c>
      <c r="D22" s="45"/>
      <c r="E22" s="59"/>
    </row>
    <row r="23" spans="1:5" s="35" customFormat="1" ht="13.5" customHeight="1" x14ac:dyDescent="0.3">
      <c r="A23" s="21" t="s">
        <v>113</v>
      </c>
      <c r="B23" s="22">
        <f>Cashbooks!J49</f>
        <v>205</v>
      </c>
      <c r="C23" s="76">
        <v>0</v>
      </c>
      <c r="D23" s="45"/>
      <c r="E23" s="59"/>
    </row>
    <row r="24" spans="1:5" ht="13.5" customHeight="1" x14ac:dyDescent="0.3">
      <c r="A24" s="21" t="s">
        <v>7</v>
      </c>
      <c r="B24" s="22">
        <f>Cashbooks!T49</f>
        <v>894.96</v>
      </c>
      <c r="C24" s="76">
        <v>895</v>
      </c>
      <c r="D24" s="45"/>
      <c r="E24" s="59"/>
    </row>
    <row r="25" spans="1:5" ht="13.5" customHeight="1" x14ac:dyDescent="0.3">
      <c r="A25" s="21" t="s">
        <v>8</v>
      </c>
      <c r="B25" s="22">
        <f>Cashbooks!W49</f>
        <v>367</v>
      </c>
      <c r="C25" s="76">
        <v>200</v>
      </c>
      <c r="D25" s="45"/>
      <c r="E25" s="59"/>
    </row>
    <row r="26" spans="1:5" ht="13.5" customHeight="1" x14ac:dyDescent="0.3">
      <c r="A26" s="21" t="s">
        <v>9</v>
      </c>
      <c r="B26" s="22">
        <f>Cashbooks!R49</f>
        <v>0</v>
      </c>
      <c r="C26" s="76">
        <v>200</v>
      </c>
      <c r="D26" s="45"/>
      <c r="E26" s="59"/>
    </row>
    <row r="27" spans="1:5" ht="13.5" customHeight="1" x14ac:dyDescent="0.3">
      <c r="A27" s="21" t="s">
        <v>64</v>
      </c>
      <c r="B27" s="22">
        <f>Cashbooks!O49</f>
        <v>382.73</v>
      </c>
      <c r="C27" s="76">
        <v>350</v>
      </c>
      <c r="D27" s="45"/>
      <c r="E27" s="59"/>
    </row>
    <row r="28" spans="1:5" ht="13.5" customHeight="1" x14ac:dyDescent="0.3">
      <c r="A28" s="21" t="s">
        <v>10</v>
      </c>
      <c r="B28" s="22">
        <f>Cashbooks!L49</f>
        <v>75</v>
      </c>
      <c r="C28" s="76">
        <v>35</v>
      </c>
      <c r="D28" s="45"/>
      <c r="E28" s="59"/>
    </row>
    <row r="29" spans="1:5" ht="13.5" customHeight="1" x14ac:dyDescent="0.3">
      <c r="A29" s="21" t="s">
        <v>68</v>
      </c>
      <c r="B29" s="22">
        <f>Cashbooks!S49</f>
        <v>142.61000000000001</v>
      </c>
      <c r="C29" s="76">
        <v>55</v>
      </c>
      <c r="D29" s="45"/>
      <c r="E29" s="59"/>
    </row>
    <row r="30" spans="1:5" ht="13.5" customHeight="1" x14ac:dyDescent="0.3">
      <c r="A30" s="21" t="s">
        <v>11</v>
      </c>
      <c r="B30" s="22">
        <v>0</v>
      </c>
      <c r="C30" s="76">
        <v>0</v>
      </c>
      <c r="D30" s="45"/>
      <c r="E30" s="59"/>
    </row>
    <row r="31" spans="1:5" ht="13.5" customHeight="1" x14ac:dyDescent="0.3">
      <c r="A31" s="21" t="s">
        <v>114</v>
      </c>
      <c r="B31" s="22">
        <f>Cashbooks!P49</f>
        <v>32.33</v>
      </c>
      <c r="C31" s="76">
        <v>25</v>
      </c>
      <c r="D31" s="45"/>
      <c r="E31" s="59"/>
    </row>
    <row r="32" spans="1:5" ht="13.5" customHeight="1" x14ac:dyDescent="0.3">
      <c r="A32" s="21" t="s">
        <v>12</v>
      </c>
      <c r="B32" s="22">
        <v>0</v>
      </c>
      <c r="C32" s="76">
        <v>0</v>
      </c>
      <c r="D32" s="45"/>
      <c r="E32" s="59"/>
    </row>
    <row r="33" spans="1:5" ht="13.5" customHeight="1" x14ac:dyDescent="0.3">
      <c r="A33" s="21" t="s">
        <v>86</v>
      </c>
      <c r="B33" s="22">
        <f>Cashbooks!V49</f>
        <v>134.34</v>
      </c>
      <c r="C33" s="76">
        <v>230</v>
      </c>
      <c r="D33" s="45"/>
      <c r="E33" s="59"/>
    </row>
    <row r="34" spans="1:5" ht="13.5" customHeight="1" x14ac:dyDescent="0.3">
      <c r="A34" s="21" t="s">
        <v>13</v>
      </c>
      <c r="B34" s="22">
        <f>Cashbooks!U49</f>
        <v>58.63</v>
      </c>
      <c r="C34" s="76">
        <v>42</v>
      </c>
      <c r="D34" s="45"/>
      <c r="E34" s="59"/>
    </row>
    <row r="35" spans="1:5" ht="13.5" customHeight="1" x14ac:dyDescent="0.3">
      <c r="A35" s="21" t="s">
        <v>14</v>
      </c>
      <c r="B35" s="22">
        <f>Cashbooks!K49</f>
        <v>8.33</v>
      </c>
      <c r="C35" s="76">
        <v>200</v>
      </c>
      <c r="D35" s="45"/>
      <c r="E35" s="59"/>
    </row>
    <row r="36" spans="1:5" ht="13.5" customHeight="1" x14ac:dyDescent="0.3">
      <c r="A36" s="21" t="s">
        <v>15</v>
      </c>
      <c r="B36" s="22">
        <f>Cashbooks!N49</f>
        <v>45</v>
      </c>
      <c r="C36" s="76">
        <v>70</v>
      </c>
      <c r="D36" s="45"/>
      <c r="E36" s="59"/>
    </row>
    <row r="37" spans="1:5" ht="13.5" customHeight="1" x14ac:dyDescent="0.3">
      <c r="A37" s="96" t="s">
        <v>16</v>
      </c>
      <c r="B37" s="23">
        <f>Cashbooks!E69+Cashbooks!E49</f>
        <v>136.79</v>
      </c>
      <c r="C37" s="47">
        <v>0</v>
      </c>
      <c r="D37" s="45"/>
      <c r="E37" s="59"/>
    </row>
    <row r="38" spans="1:5" ht="13.5" customHeight="1" x14ac:dyDescent="0.3">
      <c r="A38" s="26" t="s">
        <v>131</v>
      </c>
      <c r="B38" s="57">
        <f>SUM(B20:B37)</f>
        <v>4289.92</v>
      </c>
      <c r="C38" s="77">
        <v>3552</v>
      </c>
      <c r="D38" s="58"/>
      <c r="E38" s="59"/>
    </row>
    <row r="39" spans="1:5" s="35" customFormat="1" ht="13.5" customHeight="1" x14ac:dyDescent="0.3">
      <c r="A39" s="60" t="s">
        <v>132</v>
      </c>
      <c r="B39" s="61">
        <f>Cashbooks!D69</f>
        <v>44.5</v>
      </c>
      <c r="C39" s="77"/>
      <c r="D39" s="67"/>
      <c r="E39" s="59"/>
    </row>
    <row r="40" spans="1:5" ht="13.5" customHeight="1" thickBot="1" x14ac:dyDescent="0.35">
      <c r="A40" s="19" t="s">
        <v>133</v>
      </c>
      <c r="B40" s="97">
        <f>B38+B39</f>
        <v>4334.42</v>
      </c>
      <c r="C40" s="68"/>
      <c r="D40" s="69"/>
      <c r="E40" s="36"/>
    </row>
    <row r="41" spans="1:5" s="35" customFormat="1" ht="13.5" customHeight="1" thickTop="1" x14ac:dyDescent="0.3">
      <c r="A41" s="19"/>
      <c r="B41" s="24"/>
      <c r="C41" s="68"/>
      <c r="D41" s="69"/>
      <c r="E41" s="36"/>
    </row>
    <row r="42" spans="1:5" s="35" customFormat="1" ht="13.5" customHeight="1" x14ac:dyDescent="0.3">
      <c r="C42" s="68"/>
      <c r="D42" s="69"/>
      <c r="E42" s="36"/>
    </row>
    <row r="43" spans="1:5" ht="13.5" customHeight="1" x14ac:dyDescent="0.3">
      <c r="A43" s="29"/>
      <c r="B43" s="20"/>
      <c r="C43" s="36"/>
      <c r="D43" s="36"/>
      <c r="E43" s="36"/>
    </row>
    <row r="44" spans="1:5" ht="13.5" customHeight="1" x14ac:dyDescent="0.3">
      <c r="A44" s="26" t="s">
        <v>63</v>
      </c>
      <c r="B44" s="95">
        <f>B3+B17-B40</f>
        <v>6528.65</v>
      </c>
      <c r="C44" s="36"/>
      <c r="D44" s="36"/>
      <c r="E44" s="36"/>
    </row>
    <row r="45" spans="1:5" ht="13.5" customHeight="1" x14ac:dyDescent="0.3">
      <c r="A45" s="26"/>
      <c r="B45" s="33"/>
      <c r="C45" s="36"/>
      <c r="D45" s="36"/>
      <c r="E45" s="36"/>
    </row>
    <row r="46" spans="1:5" ht="13.5" customHeight="1" x14ac:dyDescent="0.3">
      <c r="A46" s="26" t="s">
        <v>120</v>
      </c>
      <c r="B46" s="30"/>
      <c r="C46" s="36"/>
      <c r="D46" s="36"/>
      <c r="E46" s="36"/>
    </row>
    <row r="47" spans="1:5" ht="13.5" customHeight="1" x14ac:dyDescent="0.3">
      <c r="A47" s="18"/>
      <c r="B47" s="30"/>
      <c r="C47" s="36"/>
      <c r="D47" s="36"/>
      <c r="E47" s="36"/>
    </row>
    <row r="48" spans="1:5" ht="13.5" customHeight="1" x14ac:dyDescent="0.3">
      <c r="A48" s="18" t="s">
        <v>61</v>
      </c>
      <c r="B48" s="31">
        <f>'Parish Council ac bank rec'!E12</f>
        <v>4943.3599999999997</v>
      </c>
      <c r="C48" s="36"/>
      <c r="D48" s="36"/>
      <c r="E48" s="36"/>
    </row>
    <row r="49" spans="1:5" ht="13.5" customHeight="1" x14ac:dyDescent="0.3">
      <c r="A49" s="18" t="s">
        <v>56</v>
      </c>
      <c r="B49" s="31">
        <f>'Village Green Bank Rec'!D16</f>
        <v>1632.68</v>
      </c>
      <c r="C49" s="36"/>
      <c r="D49" s="36"/>
      <c r="E49" s="36"/>
    </row>
    <row r="50" spans="1:5" ht="13.5" customHeight="1" x14ac:dyDescent="0.3">
      <c r="A50" s="18" t="s">
        <v>62</v>
      </c>
      <c r="B50" s="49">
        <v>744.68</v>
      </c>
      <c r="C50" s="36"/>
      <c r="D50" s="36"/>
      <c r="E50" s="36"/>
    </row>
    <row r="51" spans="1:5" ht="13.5" customHeight="1" x14ac:dyDescent="0.3">
      <c r="A51" s="18"/>
      <c r="B51" s="32">
        <f>SUM(B48:B50)</f>
        <v>7320.72</v>
      </c>
      <c r="C51" s="36"/>
      <c r="D51" s="36"/>
      <c r="E51" s="36"/>
    </row>
    <row r="52" spans="1:5" ht="13.5" customHeight="1" x14ac:dyDescent="0.3">
      <c r="A52" s="38"/>
      <c r="B52" s="30"/>
      <c r="C52" s="36"/>
      <c r="D52" s="36"/>
      <c r="E52" s="36"/>
    </row>
    <row r="53" spans="1:5" ht="13.5" customHeight="1" x14ac:dyDescent="0.3">
      <c r="A53" s="38" t="s">
        <v>66</v>
      </c>
      <c r="B53" s="94">
        <v>792.07</v>
      </c>
      <c r="C53" s="36"/>
      <c r="D53" s="36"/>
      <c r="E53" s="36"/>
    </row>
    <row r="54" spans="1:5" ht="13.5" customHeight="1" x14ac:dyDescent="0.3">
      <c r="A54" s="18"/>
      <c r="B54" s="31"/>
      <c r="C54" s="36"/>
      <c r="D54" s="36"/>
      <c r="E54" s="36"/>
    </row>
    <row r="55" spans="1:5" ht="13.5" customHeight="1" x14ac:dyDescent="0.3">
      <c r="A55" s="59"/>
      <c r="B55" s="80"/>
      <c r="C55" s="36"/>
      <c r="D55" s="36"/>
      <c r="E55" s="36"/>
    </row>
    <row r="56" spans="1:5" ht="13.5" customHeight="1" x14ac:dyDescent="0.3">
      <c r="A56" s="79" t="s">
        <v>134</v>
      </c>
      <c r="B56" s="80"/>
      <c r="C56" s="36"/>
      <c r="D56" s="36"/>
      <c r="E56" s="36"/>
    </row>
    <row r="57" spans="1:5" ht="13.5" customHeight="1" x14ac:dyDescent="0.3">
      <c r="A57" s="59" t="s">
        <v>56</v>
      </c>
      <c r="B57" s="81">
        <v>1632.68</v>
      </c>
      <c r="C57" s="36"/>
      <c r="D57" s="36"/>
      <c r="E57" s="36"/>
    </row>
    <row r="58" spans="1:5" ht="13.5" customHeight="1" x14ac:dyDescent="0.3">
      <c r="A58" s="59" t="s">
        <v>29</v>
      </c>
      <c r="B58" s="81">
        <v>1547.5</v>
      </c>
      <c r="C58" s="36"/>
      <c r="D58" s="36"/>
      <c r="E58" s="36"/>
    </row>
    <row r="59" spans="1:5" ht="13.5" customHeight="1" x14ac:dyDescent="0.3">
      <c r="A59" s="59" t="s">
        <v>65</v>
      </c>
      <c r="B59" s="47">
        <v>3348.47</v>
      </c>
      <c r="C59" s="36"/>
      <c r="D59" s="36"/>
      <c r="E59" s="36"/>
    </row>
    <row r="60" spans="1:5" ht="13.5" customHeight="1" x14ac:dyDescent="0.3">
      <c r="A60" s="48"/>
      <c r="B60" s="82">
        <f>SUM(B57:B59)</f>
        <v>6528.65</v>
      </c>
      <c r="C60" s="36"/>
      <c r="D60" s="36"/>
      <c r="E60" s="36"/>
    </row>
    <row r="61" spans="1:5" ht="13.5" customHeight="1" x14ac:dyDescent="0.3">
      <c r="A61" s="48"/>
      <c r="B61" s="80"/>
      <c r="C61" s="36"/>
      <c r="D61" s="36"/>
      <c r="E61" s="36"/>
    </row>
    <row r="62" spans="1:5" ht="13.5" customHeight="1" x14ac:dyDescent="0.3">
      <c r="A62" s="48"/>
      <c r="B62" s="80"/>
      <c r="C62" s="36"/>
      <c r="D62" s="36"/>
      <c r="E62" s="36"/>
    </row>
    <row r="63" spans="1:5" ht="13.5" customHeight="1" x14ac:dyDescent="0.3">
      <c r="A63" s="48"/>
      <c r="B63" s="80"/>
      <c r="C63" s="36"/>
      <c r="D63" s="36"/>
      <c r="E63" s="36"/>
    </row>
    <row r="64" spans="1:5" ht="13.5" customHeight="1" x14ac:dyDescent="0.3">
      <c r="A64" s="79"/>
      <c r="B64" s="59"/>
      <c r="C64" s="36"/>
      <c r="D64" s="36"/>
      <c r="E64" s="36"/>
    </row>
    <row r="65" spans="1:5" ht="13.5" customHeight="1" x14ac:dyDescent="0.3">
      <c r="A65" s="59"/>
      <c r="B65" s="59"/>
      <c r="C65" s="36"/>
      <c r="D65" s="36"/>
      <c r="E65" s="36"/>
    </row>
    <row r="66" spans="1:5" ht="13.5" customHeight="1" x14ac:dyDescent="0.3">
      <c r="A66" s="62"/>
      <c r="B66" s="36"/>
      <c r="C66" s="36"/>
      <c r="D66" s="36"/>
      <c r="E66" s="36"/>
    </row>
    <row r="67" spans="1:5" ht="13.5" customHeight="1" x14ac:dyDescent="0.3">
      <c r="A67" s="62"/>
      <c r="B67" s="36"/>
      <c r="C67" s="36"/>
      <c r="D67" s="36"/>
      <c r="E67" s="36"/>
    </row>
    <row r="68" spans="1:5" ht="13.5" customHeight="1" x14ac:dyDescent="0.3">
      <c r="A68" s="63"/>
      <c r="B68" s="5"/>
    </row>
    <row r="69" spans="1:5" ht="13.5" customHeight="1" x14ac:dyDescent="0.3">
      <c r="A69" s="1"/>
      <c r="B69" s="5"/>
    </row>
    <row r="70" spans="1:5" ht="13.5" customHeight="1" x14ac:dyDescent="0.3">
      <c r="A70" s="1"/>
      <c r="B70" s="5"/>
    </row>
    <row r="71" spans="1:5" ht="13.5" customHeight="1" x14ac:dyDescent="0.3">
      <c r="A71" s="1"/>
      <c r="B71" s="5"/>
    </row>
    <row r="72" spans="1:5" ht="13.5" customHeight="1" x14ac:dyDescent="0.3">
      <c r="A72" s="1"/>
    </row>
    <row r="73" spans="1:5" ht="13.5" customHeight="1" x14ac:dyDescent="0.3">
      <c r="A73" s="1"/>
    </row>
    <row r="74" spans="1:5" ht="13.5" customHeight="1" x14ac:dyDescent="0.3">
      <c r="A74" s="1"/>
    </row>
    <row r="75" spans="1:5" ht="13.5" customHeight="1" x14ac:dyDescent="0.3">
      <c r="A75" s="1"/>
    </row>
    <row r="76" spans="1:5" ht="13.5" customHeight="1" x14ac:dyDescent="0.3">
      <c r="A76" s="1"/>
    </row>
    <row r="77" spans="1:5" ht="13.5" customHeight="1" x14ac:dyDescent="0.3">
      <c r="A77" s="2"/>
    </row>
  </sheetData>
  <pageMargins left="0.7" right="0.7" top="0.75" bottom="0.75" header="0.3" footer="0.3"/>
  <pageSetup paperSize="9" scale="8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5330-EB92-414D-8947-961450AB3571}">
  <sheetPr>
    <pageSetUpPr fitToPage="1"/>
  </sheetPr>
  <dimension ref="A1:AB84"/>
  <sheetViews>
    <sheetView workbookViewId="0">
      <selection activeCell="G70" sqref="G70"/>
    </sheetView>
  </sheetViews>
  <sheetFormatPr defaultRowHeight="14.4" x14ac:dyDescent="0.3"/>
  <cols>
    <col min="3" max="3" width="27" customWidth="1"/>
    <col min="4" max="4" width="15" customWidth="1"/>
    <col min="5" max="5" width="14.44140625" customWidth="1"/>
    <col min="6" max="6" width="11.44140625" customWidth="1"/>
    <col min="7" max="7" width="10.5546875" bestFit="1" customWidth="1"/>
    <col min="8" max="8" width="10.5546875" style="35" customWidth="1"/>
    <col min="24" max="24" width="10.5546875" bestFit="1" customWidth="1"/>
  </cols>
  <sheetData>
    <row r="1" spans="1:23" x14ac:dyDescent="0.3">
      <c r="A1" s="3" t="s">
        <v>17</v>
      </c>
      <c r="B1" s="4" t="s">
        <v>0</v>
      </c>
    </row>
    <row r="2" spans="1:23" x14ac:dyDescent="0.3">
      <c r="A2" s="3" t="s">
        <v>70</v>
      </c>
    </row>
    <row r="3" spans="1:23" x14ac:dyDescent="0.3">
      <c r="B3" s="3"/>
    </row>
    <row r="4" spans="1:23" x14ac:dyDescent="0.3">
      <c r="A4" s="4" t="s">
        <v>57</v>
      </c>
    </row>
    <row r="6" spans="1:23" x14ac:dyDescent="0.3">
      <c r="A6" t="s">
        <v>36</v>
      </c>
      <c r="B6" t="s">
        <v>37</v>
      </c>
      <c r="C6" t="s">
        <v>18</v>
      </c>
      <c r="D6" t="s">
        <v>34</v>
      </c>
      <c r="E6" t="s">
        <v>35</v>
      </c>
      <c r="F6" t="s">
        <v>6</v>
      </c>
      <c r="G6" t="s">
        <v>25</v>
      </c>
      <c r="H6" s="35" t="s">
        <v>95</v>
      </c>
      <c r="I6" t="s">
        <v>19</v>
      </c>
      <c r="J6" t="s">
        <v>46</v>
      </c>
      <c r="K6" t="s">
        <v>14</v>
      </c>
      <c r="L6" t="s">
        <v>10</v>
      </c>
      <c r="M6" t="s">
        <v>47</v>
      </c>
      <c r="N6" t="s">
        <v>26</v>
      </c>
      <c r="O6" t="s">
        <v>21</v>
      </c>
      <c r="P6" t="s">
        <v>27</v>
      </c>
      <c r="Q6" t="s">
        <v>28</v>
      </c>
      <c r="R6" t="s">
        <v>29</v>
      </c>
      <c r="S6" t="s">
        <v>115</v>
      </c>
      <c r="T6" t="s">
        <v>30</v>
      </c>
      <c r="U6" t="s">
        <v>31</v>
      </c>
      <c r="V6" t="s">
        <v>32</v>
      </c>
      <c r="W6" t="s">
        <v>33</v>
      </c>
    </row>
    <row r="7" spans="1:23" x14ac:dyDescent="0.3">
      <c r="A7" t="s">
        <v>82</v>
      </c>
      <c r="B7" s="37">
        <v>100558</v>
      </c>
      <c r="C7" s="37" t="s">
        <v>20</v>
      </c>
      <c r="D7" s="6">
        <v>364.76</v>
      </c>
      <c r="E7" s="6">
        <v>0</v>
      </c>
      <c r="F7" s="6">
        <v>364.76</v>
      </c>
      <c r="G7">
        <v>296.36</v>
      </c>
      <c r="H7" s="35">
        <v>68.400000000000006</v>
      </c>
    </row>
    <row r="8" spans="1:23" x14ac:dyDescent="0.3">
      <c r="A8" t="s">
        <v>1</v>
      </c>
      <c r="B8" s="37">
        <v>100559</v>
      </c>
      <c r="C8" s="37" t="s">
        <v>19</v>
      </c>
      <c r="D8" s="6">
        <v>74.08</v>
      </c>
      <c r="E8" s="6">
        <v>0</v>
      </c>
      <c r="F8" s="6">
        <v>74.08</v>
      </c>
      <c r="I8">
        <v>74.08</v>
      </c>
    </row>
    <row r="9" spans="1:23" x14ac:dyDescent="0.3">
      <c r="B9" s="37">
        <v>100560</v>
      </c>
      <c r="C9" s="37" t="s">
        <v>10</v>
      </c>
      <c r="D9" s="6">
        <v>35</v>
      </c>
      <c r="E9" s="6">
        <v>0</v>
      </c>
      <c r="F9" s="6">
        <v>35</v>
      </c>
      <c r="L9">
        <v>35</v>
      </c>
    </row>
    <row r="10" spans="1:23" x14ac:dyDescent="0.3">
      <c r="B10">
        <v>100561</v>
      </c>
      <c r="C10" t="s">
        <v>83</v>
      </c>
      <c r="D10" s="7">
        <v>25</v>
      </c>
      <c r="E10" s="7">
        <v>5</v>
      </c>
      <c r="F10" s="7">
        <v>30</v>
      </c>
      <c r="W10">
        <v>25</v>
      </c>
    </row>
    <row r="11" spans="1:23" x14ac:dyDescent="0.3">
      <c r="B11" s="37">
        <v>100562</v>
      </c>
      <c r="C11" s="37" t="s">
        <v>84</v>
      </c>
      <c r="D11" s="6">
        <v>134.34</v>
      </c>
      <c r="E11" s="6">
        <v>0</v>
      </c>
      <c r="F11" s="6">
        <v>134.34</v>
      </c>
      <c r="V11">
        <v>134.34</v>
      </c>
    </row>
    <row r="12" spans="1:23" x14ac:dyDescent="0.3">
      <c r="B12">
        <v>100563</v>
      </c>
      <c r="C12" t="s">
        <v>100</v>
      </c>
      <c r="D12" s="7">
        <v>0</v>
      </c>
      <c r="E12" s="7">
        <v>0</v>
      </c>
      <c r="F12" s="7">
        <v>0</v>
      </c>
      <c r="S12" t="s">
        <v>1</v>
      </c>
    </row>
    <row r="13" spans="1:23" x14ac:dyDescent="0.3">
      <c r="B13">
        <v>100563</v>
      </c>
      <c r="C13" t="s">
        <v>100</v>
      </c>
      <c r="D13" s="7">
        <v>0</v>
      </c>
      <c r="E13" s="7">
        <v>0</v>
      </c>
      <c r="F13" s="7">
        <v>0</v>
      </c>
      <c r="P13" t="s">
        <v>1</v>
      </c>
    </row>
    <row r="14" spans="1:23" x14ac:dyDescent="0.3">
      <c r="B14">
        <v>100564</v>
      </c>
      <c r="C14" t="s">
        <v>100</v>
      </c>
      <c r="D14" s="7">
        <v>0</v>
      </c>
      <c r="E14" s="7">
        <v>0</v>
      </c>
      <c r="F14" s="7">
        <v>0</v>
      </c>
      <c r="U14" t="s">
        <v>1</v>
      </c>
    </row>
    <row r="15" spans="1:23" x14ac:dyDescent="0.3">
      <c r="A15" t="s">
        <v>89</v>
      </c>
      <c r="B15" s="37" t="s">
        <v>108</v>
      </c>
      <c r="C15" s="37" t="s">
        <v>30</v>
      </c>
      <c r="D15" s="6">
        <v>447.48</v>
      </c>
      <c r="E15" s="6"/>
      <c r="F15" s="6">
        <v>447.48</v>
      </c>
      <c r="T15">
        <v>447.48</v>
      </c>
    </row>
    <row r="16" spans="1:23" x14ac:dyDescent="0.3">
      <c r="D16" s="7"/>
      <c r="E16" s="7"/>
      <c r="F16" s="7"/>
    </row>
    <row r="17" spans="1:23" x14ac:dyDescent="0.3">
      <c r="A17" t="s">
        <v>90</v>
      </c>
      <c r="B17" s="37">
        <v>100565</v>
      </c>
      <c r="C17" s="37" t="s">
        <v>20</v>
      </c>
      <c r="D17" s="6">
        <v>245.88</v>
      </c>
      <c r="E17" s="6">
        <v>0</v>
      </c>
      <c r="F17" s="41">
        <v>245.88</v>
      </c>
      <c r="G17" s="7">
        <v>211.68</v>
      </c>
      <c r="H17" s="7">
        <v>34.200000000000003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3">
      <c r="B18" s="37">
        <v>100566</v>
      </c>
      <c r="C18" s="37" t="s">
        <v>19</v>
      </c>
      <c r="D18" s="6">
        <v>52.92</v>
      </c>
      <c r="E18" s="6">
        <v>0</v>
      </c>
      <c r="F18" s="41">
        <v>52.92</v>
      </c>
      <c r="G18" s="7"/>
      <c r="H18" s="7"/>
      <c r="I18" s="7">
        <v>52.92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3">
      <c r="B19">
        <v>100567</v>
      </c>
      <c r="C19" t="s">
        <v>100</v>
      </c>
      <c r="D19" s="7">
        <v>0</v>
      </c>
      <c r="E19" s="7">
        <v>0</v>
      </c>
      <c r="F19" s="34"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3">
      <c r="B20">
        <v>100568</v>
      </c>
      <c r="C20" t="s">
        <v>100</v>
      </c>
      <c r="D20" s="7">
        <v>0</v>
      </c>
      <c r="E20" s="7">
        <v>0</v>
      </c>
      <c r="F20" s="34">
        <v>0</v>
      </c>
      <c r="G20" s="7"/>
      <c r="H20" s="7"/>
      <c r="I20" s="7"/>
      <c r="J20" s="7" t="s"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3">
      <c r="A21" t="s">
        <v>76</v>
      </c>
      <c r="B21" s="37">
        <v>100569</v>
      </c>
      <c r="C21" s="37" t="s">
        <v>77</v>
      </c>
      <c r="D21" s="50">
        <v>100</v>
      </c>
      <c r="E21" s="12">
        <v>0</v>
      </c>
      <c r="F21" s="50">
        <v>100</v>
      </c>
      <c r="G21" s="7"/>
      <c r="H21" s="7"/>
      <c r="I21" s="7"/>
      <c r="J21" s="7">
        <v>100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3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5" customFormat="1" x14ac:dyDescent="0.3">
      <c r="A23" s="35" t="s">
        <v>93</v>
      </c>
      <c r="B23" s="37">
        <v>200001</v>
      </c>
      <c r="C23" s="37" t="s">
        <v>94</v>
      </c>
      <c r="D23" s="6">
        <v>30</v>
      </c>
      <c r="E23" s="6">
        <v>0</v>
      </c>
      <c r="F23" s="6">
        <v>30</v>
      </c>
      <c r="G23" s="7"/>
      <c r="H23" s="7"/>
      <c r="I23" s="7"/>
      <c r="J23" s="7">
        <v>30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5" customFormat="1" x14ac:dyDescent="0.3">
      <c r="B24" s="37">
        <v>200002</v>
      </c>
      <c r="C24" s="37" t="s">
        <v>20</v>
      </c>
      <c r="D24" s="6">
        <v>476.57</v>
      </c>
      <c r="E24" s="6">
        <v>0</v>
      </c>
      <c r="F24" s="6">
        <v>476.57</v>
      </c>
      <c r="G24" s="7">
        <v>373.97</v>
      </c>
      <c r="H24" s="7">
        <v>102.6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5" customFormat="1" x14ac:dyDescent="0.3">
      <c r="B25" s="35">
        <v>200003</v>
      </c>
      <c r="C25" s="35" t="s">
        <v>19</v>
      </c>
      <c r="D25" s="7">
        <v>93.49</v>
      </c>
      <c r="E25" s="7">
        <v>0</v>
      </c>
      <c r="F25" s="7">
        <v>93.49</v>
      </c>
      <c r="G25" s="7"/>
      <c r="H25" s="7"/>
      <c r="I25" s="7">
        <v>93.49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3">
      <c r="B26" s="37">
        <v>200005</v>
      </c>
      <c r="C26" s="37" t="s">
        <v>96</v>
      </c>
      <c r="D26" s="6">
        <v>45</v>
      </c>
      <c r="E26" s="6">
        <v>0</v>
      </c>
      <c r="F26" s="41">
        <v>45</v>
      </c>
      <c r="G26" s="7"/>
      <c r="H26" s="7"/>
      <c r="I26" s="7"/>
      <c r="J26" s="7"/>
      <c r="K26" s="7"/>
      <c r="L26" s="7"/>
      <c r="M26" s="7"/>
      <c r="N26" s="7">
        <v>45</v>
      </c>
      <c r="O26" s="7"/>
      <c r="P26" s="7"/>
      <c r="Q26" s="7"/>
      <c r="R26" s="7"/>
      <c r="S26" s="7"/>
      <c r="T26" s="7"/>
      <c r="U26" s="7"/>
      <c r="V26" s="7"/>
      <c r="W26" s="7"/>
    </row>
    <row r="27" spans="1:23" s="35" customFormat="1" x14ac:dyDescent="0.3">
      <c r="B27" s="51">
        <v>200006</v>
      </c>
      <c r="C27" s="51" t="s">
        <v>97</v>
      </c>
      <c r="D27" s="52">
        <v>142</v>
      </c>
      <c r="E27" s="52">
        <v>28.4</v>
      </c>
      <c r="F27" s="53">
        <v>170.4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142</v>
      </c>
    </row>
    <row r="28" spans="1:23" s="35" customFormat="1" x14ac:dyDescent="0.3">
      <c r="B28" s="51">
        <v>200007</v>
      </c>
      <c r="C28" s="51" t="s">
        <v>98</v>
      </c>
      <c r="D28" s="52">
        <v>200</v>
      </c>
      <c r="E28" s="52">
        <v>40</v>
      </c>
      <c r="F28" s="53">
        <v>240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200</v>
      </c>
    </row>
    <row r="29" spans="1:23" s="35" customFormat="1" x14ac:dyDescent="0.3">
      <c r="B29" s="37">
        <v>200008</v>
      </c>
      <c r="C29" s="37" t="s">
        <v>99</v>
      </c>
      <c r="D29" s="6">
        <v>382.73</v>
      </c>
      <c r="E29" s="7">
        <v>0</v>
      </c>
      <c r="F29" s="41">
        <v>382.73</v>
      </c>
      <c r="G29" s="7"/>
      <c r="H29" s="7"/>
      <c r="I29" s="7"/>
      <c r="J29" s="7"/>
      <c r="K29" s="7"/>
      <c r="L29" s="7"/>
      <c r="M29" s="7"/>
      <c r="N29" s="7"/>
      <c r="O29" s="7">
        <v>382.73</v>
      </c>
      <c r="P29" s="7"/>
      <c r="Q29" s="7"/>
      <c r="R29" s="7"/>
      <c r="S29" s="7"/>
      <c r="T29" s="7"/>
      <c r="U29" s="7"/>
      <c r="V29" s="7"/>
      <c r="W29" s="7"/>
    </row>
    <row r="30" spans="1:23" s="35" customFormat="1" x14ac:dyDescent="0.3">
      <c r="D30" s="7"/>
      <c r="E30" s="7"/>
      <c r="F30" s="3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5" customFormat="1" x14ac:dyDescent="0.3">
      <c r="A31" s="35" t="s">
        <v>107</v>
      </c>
      <c r="B31" s="37" t="s">
        <v>108</v>
      </c>
      <c r="C31" s="37" t="s">
        <v>109</v>
      </c>
      <c r="D31" s="6">
        <v>447.48</v>
      </c>
      <c r="E31" s="7">
        <v>0</v>
      </c>
      <c r="F31" s="41">
        <v>447.48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447.48</v>
      </c>
      <c r="U31" s="7"/>
      <c r="V31" s="7"/>
      <c r="W31" s="7"/>
    </row>
    <row r="32" spans="1:23" s="35" customFormat="1" x14ac:dyDescent="0.3">
      <c r="D32" s="7"/>
      <c r="E32" s="7"/>
      <c r="F32" s="3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4" s="35" customFormat="1" x14ac:dyDescent="0.3">
      <c r="A33" s="35" t="s">
        <v>104</v>
      </c>
      <c r="B33" s="37">
        <v>200009</v>
      </c>
      <c r="C33" s="37" t="s">
        <v>20</v>
      </c>
      <c r="D33" s="6">
        <v>280.08</v>
      </c>
      <c r="E33" s="6">
        <v>0</v>
      </c>
      <c r="F33" s="41">
        <v>280.08</v>
      </c>
      <c r="G33" s="7">
        <v>211.68</v>
      </c>
      <c r="H33" s="7">
        <v>68.400000000000006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4" s="35" customFormat="1" x14ac:dyDescent="0.3">
      <c r="B34" s="51">
        <v>200010</v>
      </c>
      <c r="C34" s="51" t="s">
        <v>19</v>
      </c>
      <c r="D34" s="52">
        <v>52.92</v>
      </c>
      <c r="E34" s="52">
        <v>0</v>
      </c>
      <c r="F34" s="53">
        <v>52.92</v>
      </c>
      <c r="G34" s="7"/>
      <c r="H34" s="7"/>
      <c r="I34" s="7">
        <v>52.92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4" s="35" customFormat="1" x14ac:dyDescent="0.3">
      <c r="B35" s="37">
        <v>200011</v>
      </c>
      <c r="C35" s="37" t="s">
        <v>101</v>
      </c>
      <c r="D35" s="6">
        <v>152.53</v>
      </c>
      <c r="E35" s="6">
        <v>30.51</v>
      </c>
      <c r="F35" s="41">
        <v>183.04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93.9</v>
      </c>
      <c r="T35" s="7"/>
      <c r="U35" s="7">
        <v>58.63</v>
      </c>
      <c r="V35" s="7"/>
      <c r="W35" s="7"/>
    </row>
    <row r="36" spans="1:24" s="35" customFormat="1" x14ac:dyDescent="0.3">
      <c r="B36" s="37">
        <v>200012</v>
      </c>
      <c r="C36" s="37" t="s">
        <v>101</v>
      </c>
      <c r="D36" s="6">
        <v>48.71</v>
      </c>
      <c r="E36" s="6">
        <v>9.74</v>
      </c>
      <c r="F36" s="41">
        <v>58.45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48.71</v>
      </c>
      <c r="T36" s="7"/>
      <c r="U36" s="7"/>
      <c r="V36" s="7"/>
      <c r="W36" s="7"/>
    </row>
    <row r="37" spans="1:24" s="35" customFormat="1" x14ac:dyDescent="0.3">
      <c r="B37" s="35">
        <v>200013</v>
      </c>
      <c r="C37" s="35" t="s">
        <v>102</v>
      </c>
      <c r="D37" s="7">
        <v>32.33</v>
      </c>
      <c r="E37" s="7">
        <v>6.47</v>
      </c>
      <c r="F37" s="34">
        <v>38.799999999999997</v>
      </c>
      <c r="G37" s="7"/>
      <c r="H37" s="7"/>
      <c r="I37" s="7"/>
      <c r="J37" s="7"/>
      <c r="K37" s="7"/>
      <c r="L37" s="7"/>
      <c r="M37" s="7"/>
      <c r="N37" s="7"/>
      <c r="O37" s="7"/>
      <c r="P37" s="7">
        <v>32.33</v>
      </c>
      <c r="Q37" s="7"/>
      <c r="R37" s="7"/>
      <c r="S37" s="7"/>
      <c r="T37" s="7"/>
      <c r="U37" s="7"/>
      <c r="V37" s="7"/>
      <c r="W37" s="7"/>
    </row>
    <row r="38" spans="1:24" s="35" customFormat="1" x14ac:dyDescent="0.3">
      <c r="D38" s="7"/>
      <c r="E38" s="7"/>
      <c r="F38" s="3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s="35" customFormat="1" x14ac:dyDescent="0.3">
      <c r="A39" s="35" t="s">
        <v>103</v>
      </c>
      <c r="B39" s="37">
        <v>200014</v>
      </c>
      <c r="C39" s="37" t="s">
        <v>20</v>
      </c>
      <c r="D39" s="6">
        <v>140.04</v>
      </c>
      <c r="E39" s="6">
        <v>0</v>
      </c>
      <c r="F39" s="41">
        <v>140.04</v>
      </c>
      <c r="G39" s="7">
        <v>105.84</v>
      </c>
      <c r="H39" s="7">
        <v>34.200000000000003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s="35" customFormat="1" x14ac:dyDescent="0.3">
      <c r="B40" s="51">
        <v>200015</v>
      </c>
      <c r="C40" s="51" t="s">
        <v>19</v>
      </c>
      <c r="D40" s="52">
        <v>26.46</v>
      </c>
      <c r="E40" s="52">
        <v>0</v>
      </c>
      <c r="F40" s="53">
        <v>26.46</v>
      </c>
      <c r="G40" s="7"/>
      <c r="H40" s="7"/>
      <c r="I40" s="7">
        <v>26.46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4" s="35" customFormat="1" x14ac:dyDescent="0.3">
      <c r="B41" s="51">
        <v>200016</v>
      </c>
      <c r="C41" s="51" t="s">
        <v>105</v>
      </c>
      <c r="D41" s="52">
        <v>75</v>
      </c>
      <c r="E41" s="52">
        <v>15</v>
      </c>
      <c r="F41" s="53">
        <v>90</v>
      </c>
      <c r="G41" s="7"/>
      <c r="H41" s="7"/>
      <c r="I41" s="7"/>
      <c r="J41" s="7">
        <v>75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4" s="35" customFormat="1" x14ac:dyDescent="0.3">
      <c r="B42" s="51">
        <v>200017</v>
      </c>
      <c r="C42" s="51" t="s">
        <v>106</v>
      </c>
      <c r="D42" s="52">
        <v>8.33</v>
      </c>
      <c r="E42" s="52">
        <v>1.67</v>
      </c>
      <c r="F42" s="53">
        <v>10</v>
      </c>
      <c r="G42" s="7"/>
      <c r="H42" s="7"/>
      <c r="I42" s="7"/>
      <c r="J42" s="7"/>
      <c r="K42" s="7">
        <v>8.33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4" s="35" customFormat="1" x14ac:dyDescent="0.3">
      <c r="B43" s="51">
        <v>200018</v>
      </c>
      <c r="C43" s="51" t="s">
        <v>10</v>
      </c>
      <c r="D43" s="52">
        <v>40</v>
      </c>
      <c r="E43" s="52">
        <v>0</v>
      </c>
      <c r="F43" s="53">
        <v>40</v>
      </c>
      <c r="G43" s="7"/>
      <c r="H43" s="7"/>
      <c r="I43" s="7"/>
      <c r="J43" s="7"/>
      <c r="K43" s="7"/>
      <c r="L43" s="7">
        <v>40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4" x14ac:dyDescent="0.3">
      <c r="D44" s="7"/>
      <c r="E44" s="7"/>
      <c r="F44" s="3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4" x14ac:dyDescent="0.3">
      <c r="A45" s="37" t="s">
        <v>49</v>
      </c>
      <c r="C45" s="8">
        <f>F10+F25+F27+F28+F34+F37+F40+F41+F42+F43</f>
        <v>792.06999999999994</v>
      </c>
      <c r="D45" s="7"/>
      <c r="E45" s="7"/>
      <c r="F45" s="5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4" x14ac:dyDescent="0.3">
      <c r="D46" s="7"/>
      <c r="E46" s="7"/>
      <c r="F46" s="1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4" x14ac:dyDescent="0.3">
      <c r="D47" s="7"/>
      <c r="E47" s="7"/>
      <c r="F47" s="1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x14ac:dyDescent="0.3">
      <c r="D48" s="10"/>
      <c r="E48" s="10"/>
      <c r="F48" s="1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5"/>
    </row>
    <row r="49" spans="1:28" x14ac:dyDescent="0.3">
      <c r="D49" s="6">
        <f t="shared" ref="D49:W49" si="0">SUM(D7:D48)</f>
        <v>4153.13</v>
      </c>
      <c r="E49" s="6">
        <f t="shared" si="0"/>
        <v>136.79</v>
      </c>
      <c r="F49" s="6">
        <f t="shared" si="0"/>
        <v>4289.92</v>
      </c>
      <c r="G49" s="56">
        <f t="shared" si="0"/>
        <v>1199.53</v>
      </c>
      <c r="H49" s="56">
        <f t="shared" si="0"/>
        <v>307.8</v>
      </c>
      <c r="I49" s="56">
        <f t="shared" si="0"/>
        <v>299.87</v>
      </c>
      <c r="J49" s="56">
        <f t="shared" si="0"/>
        <v>205</v>
      </c>
      <c r="K49" s="56">
        <f t="shared" si="0"/>
        <v>8.33</v>
      </c>
      <c r="L49" s="56">
        <f t="shared" si="0"/>
        <v>75</v>
      </c>
      <c r="M49" s="6">
        <f t="shared" si="0"/>
        <v>0</v>
      </c>
      <c r="N49" s="56">
        <f t="shared" si="0"/>
        <v>45</v>
      </c>
      <c r="O49" s="56">
        <f t="shared" si="0"/>
        <v>382.73</v>
      </c>
      <c r="P49" s="56">
        <f t="shared" si="0"/>
        <v>32.33</v>
      </c>
      <c r="Q49" s="6">
        <f t="shared" si="0"/>
        <v>0</v>
      </c>
      <c r="R49" s="6">
        <f t="shared" si="0"/>
        <v>0</v>
      </c>
      <c r="S49" s="56">
        <f t="shared" si="0"/>
        <v>142.61000000000001</v>
      </c>
      <c r="T49" s="56">
        <f t="shared" si="0"/>
        <v>894.96</v>
      </c>
      <c r="U49" s="56">
        <f t="shared" si="0"/>
        <v>58.63</v>
      </c>
      <c r="V49" s="56">
        <f t="shared" si="0"/>
        <v>134.34</v>
      </c>
      <c r="W49" s="56">
        <f t="shared" si="0"/>
        <v>367</v>
      </c>
      <c r="X49" s="12">
        <f>SUM(G49:W49)</f>
        <v>4153.13</v>
      </c>
    </row>
    <row r="50" spans="1:28" x14ac:dyDescent="0.3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8" x14ac:dyDescent="0.3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8" x14ac:dyDescent="0.3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8" x14ac:dyDescent="0.3">
      <c r="A53" s="3" t="s">
        <v>38</v>
      </c>
      <c r="B53" s="4" t="s">
        <v>58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8" x14ac:dyDescent="0.3">
      <c r="A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8" x14ac:dyDescent="0.3">
      <c r="A55" s="37" t="s">
        <v>85</v>
      </c>
      <c r="C55" s="37" t="s">
        <v>42</v>
      </c>
      <c r="E55" s="7" t="s">
        <v>1</v>
      </c>
      <c r="F55" s="65">
        <v>1847.22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8" x14ac:dyDescent="0.3">
      <c r="C56" t="s">
        <v>43</v>
      </c>
      <c r="D56" s="7"/>
      <c r="E56" s="7"/>
      <c r="F56" s="1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5"/>
      <c r="Y56" s="15"/>
      <c r="Z56" s="15"/>
      <c r="AA56" s="15"/>
      <c r="AB56" s="15"/>
    </row>
    <row r="57" spans="1:28" x14ac:dyDescent="0.3">
      <c r="A57" s="37" t="s">
        <v>81</v>
      </c>
      <c r="C57" s="37" t="s">
        <v>42</v>
      </c>
      <c r="D57" s="7"/>
      <c r="E57" s="7"/>
      <c r="F57" s="65">
        <v>1847.22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5"/>
      <c r="Y57" s="15"/>
      <c r="Z57" s="15"/>
      <c r="AA57" s="15"/>
      <c r="AB57" s="15"/>
    </row>
    <row r="58" spans="1:28" x14ac:dyDescent="0.3">
      <c r="C58" t="s">
        <v>44</v>
      </c>
      <c r="D58" s="7"/>
      <c r="E58" s="7"/>
      <c r="F58" s="1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5"/>
      <c r="Y58" s="15"/>
      <c r="Z58" s="15"/>
      <c r="AA58" s="15"/>
      <c r="AB58" s="15"/>
    </row>
    <row r="59" spans="1:28" x14ac:dyDescent="0.3">
      <c r="A59" s="37" t="s">
        <v>110</v>
      </c>
      <c r="B59" s="37"/>
      <c r="C59" s="37" t="s">
        <v>45</v>
      </c>
      <c r="D59" s="7"/>
      <c r="E59" s="7"/>
      <c r="F59" s="64">
        <v>251.35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5"/>
      <c r="Y59" s="15"/>
      <c r="Z59" s="15"/>
      <c r="AA59" s="15"/>
      <c r="AB59" s="15"/>
    </row>
    <row r="60" spans="1:28" x14ac:dyDescent="0.3">
      <c r="D60" s="7"/>
      <c r="E60" s="7"/>
      <c r="F60" s="6">
        <f>SUM(F55:F59)</f>
        <v>3945.79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5"/>
      <c r="Y60" s="15"/>
      <c r="Z60" s="15"/>
      <c r="AA60" s="15"/>
      <c r="AB60" s="15"/>
    </row>
    <row r="61" spans="1:28" x14ac:dyDescent="0.3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5"/>
      <c r="Y61" s="15"/>
      <c r="Z61" s="15"/>
      <c r="AA61" s="15"/>
      <c r="AB61" s="15"/>
    </row>
    <row r="62" spans="1:28" x14ac:dyDescent="0.3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5"/>
      <c r="Y62" s="15"/>
      <c r="Z62" s="15"/>
      <c r="AA62" s="15"/>
      <c r="AB62" s="15"/>
    </row>
    <row r="63" spans="1:28" x14ac:dyDescent="0.3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5"/>
      <c r="Y63" s="15"/>
      <c r="Z63" s="15"/>
      <c r="AA63" s="15"/>
      <c r="AB63" s="15"/>
    </row>
    <row r="64" spans="1:28" x14ac:dyDescent="0.3">
      <c r="A64" s="4" t="s">
        <v>59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3">
      <c r="A65" s="3" t="s">
        <v>36</v>
      </c>
      <c r="B65" t="s">
        <v>71</v>
      </c>
      <c r="C65" t="s">
        <v>72</v>
      </c>
      <c r="D65" s="7" t="s">
        <v>34</v>
      </c>
      <c r="E65" s="7" t="s">
        <v>35</v>
      </c>
      <c r="F65" s="7" t="s">
        <v>6</v>
      </c>
      <c r="G65" s="7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x14ac:dyDescent="0.3">
      <c r="A66" t="s">
        <v>1</v>
      </c>
      <c r="B66">
        <v>100066</v>
      </c>
      <c r="C66" t="s">
        <v>78</v>
      </c>
      <c r="D66" s="7">
        <v>0</v>
      </c>
      <c r="E66" s="7"/>
      <c r="F66" s="13"/>
      <c r="G66" s="7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x14ac:dyDescent="0.3">
      <c r="B67" s="37">
        <v>100067</v>
      </c>
      <c r="C67" s="37" t="s">
        <v>118</v>
      </c>
      <c r="D67" s="6">
        <v>8.5</v>
      </c>
      <c r="E67" s="7"/>
      <c r="F67" s="41">
        <v>8.5</v>
      </c>
      <c r="G67" s="7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x14ac:dyDescent="0.3">
      <c r="A68" t="s">
        <v>1</v>
      </c>
      <c r="B68" s="37">
        <v>100068</v>
      </c>
      <c r="C68" s="37" t="s">
        <v>79</v>
      </c>
      <c r="D68" s="11">
        <v>36</v>
      </c>
      <c r="E68" s="10"/>
      <c r="F68" s="42">
        <v>36</v>
      </c>
      <c r="G68" s="12"/>
      <c r="H68" s="12"/>
      <c r="I68" s="12"/>
      <c r="J68" s="12"/>
      <c r="K68" s="12"/>
      <c r="L68" s="12"/>
      <c r="M68" s="12"/>
      <c r="N68" s="12"/>
      <c r="O68" s="12" t="s">
        <v>1</v>
      </c>
      <c r="P68" s="12"/>
      <c r="Q68" s="12"/>
      <c r="R68" s="12"/>
      <c r="S68" s="12"/>
      <c r="T68" s="12"/>
      <c r="U68" s="12"/>
      <c r="V68" s="12"/>
      <c r="W68" s="12"/>
    </row>
    <row r="69" spans="1:23" x14ac:dyDescent="0.3">
      <c r="D69" s="56">
        <f>SUM(D66:D68)</f>
        <v>44.5</v>
      </c>
      <c r="E69" s="6">
        <f>SUM(E66:E68)</f>
        <v>0</v>
      </c>
      <c r="F69" s="6">
        <f>SUM(F66:F68)</f>
        <v>44.5</v>
      </c>
      <c r="G69" s="7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6"/>
      <c r="T69" s="12"/>
      <c r="U69" s="12"/>
      <c r="V69" s="12"/>
      <c r="W69" s="12"/>
    </row>
    <row r="70" spans="1:23" x14ac:dyDescent="0.3">
      <c r="F70" s="7"/>
    </row>
    <row r="71" spans="1:23" x14ac:dyDescent="0.3">
      <c r="F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23" x14ac:dyDescent="0.3">
      <c r="F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23" x14ac:dyDescent="0.3">
      <c r="F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23" x14ac:dyDescent="0.3">
      <c r="F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23" x14ac:dyDescent="0.3">
      <c r="A75" s="4" t="s">
        <v>60</v>
      </c>
      <c r="F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23" x14ac:dyDescent="0.3">
      <c r="A76" t="s">
        <v>36</v>
      </c>
      <c r="B76" t="s">
        <v>1</v>
      </c>
      <c r="C76" t="s">
        <v>73</v>
      </c>
      <c r="F76" s="7" t="s">
        <v>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23" x14ac:dyDescent="0.3">
      <c r="A77" s="37" t="s">
        <v>80</v>
      </c>
      <c r="C77" s="37" t="s">
        <v>91</v>
      </c>
      <c r="F77" s="66">
        <v>300.06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23" x14ac:dyDescent="0.3">
      <c r="F78" s="56">
        <f>SUM(F77:F77)</f>
        <v>300.06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23" x14ac:dyDescent="0.3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2" spans="1:14" x14ac:dyDescent="0.3">
      <c r="A82" s="3" t="s">
        <v>53</v>
      </c>
      <c r="G82" s="15"/>
      <c r="H82" s="15"/>
      <c r="I82" s="15"/>
      <c r="J82" s="15"/>
      <c r="K82" s="15"/>
      <c r="L82" s="15"/>
      <c r="M82" s="15"/>
      <c r="N82" s="15"/>
    </row>
    <row r="83" spans="1:14" x14ac:dyDescent="0.3">
      <c r="A83" t="s">
        <v>74</v>
      </c>
      <c r="B83" t="s">
        <v>54</v>
      </c>
      <c r="F83" s="10">
        <v>1.95</v>
      </c>
      <c r="G83" s="12"/>
      <c r="H83" s="12"/>
      <c r="I83" s="12"/>
      <c r="J83" s="12"/>
      <c r="K83" s="12"/>
      <c r="L83" s="12"/>
      <c r="M83" s="12"/>
      <c r="N83" s="12"/>
    </row>
    <row r="84" spans="1:14" x14ac:dyDescent="0.3">
      <c r="F84" s="56">
        <v>1.95</v>
      </c>
      <c r="G84" s="7"/>
      <c r="H84" s="7"/>
      <c r="I84" s="7"/>
      <c r="J84" s="7"/>
      <c r="K84" s="7"/>
      <c r="L84" s="7"/>
      <c r="M84" s="7"/>
      <c r="N84" s="7"/>
    </row>
  </sheetData>
  <pageMargins left="0.7" right="0.7" top="0.75" bottom="0.75" header="0.3" footer="0.3"/>
  <pageSetup scale="4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7D83-63CF-4FE3-BDE5-BF115B05E787}">
  <dimension ref="A1:D18"/>
  <sheetViews>
    <sheetView workbookViewId="0">
      <selection activeCell="D13" sqref="D13"/>
    </sheetView>
  </sheetViews>
  <sheetFormatPr defaultRowHeight="14.4" x14ac:dyDescent="0.3"/>
  <cols>
    <col min="3" max="3" width="20.33203125" customWidth="1"/>
    <col min="4" max="4" width="11.6640625" customWidth="1"/>
  </cols>
  <sheetData>
    <row r="1" spans="1:4" x14ac:dyDescent="0.3">
      <c r="A1" s="4" t="s">
        <v>92</v>
      </c>
    </row>
    <row r="2" spans="1:4" x14ac:dyDescent="0.3">
      <c r="A2" s="3" t="s">
        <v>23</v>
      </c>
      <c r="D2" s="3" t="s">
        <v>52</v>
      </c>
    </row>
    <row r="3" spans="1:4" x14ac:dyDescent="0.3">
      <c r="A3" s="3"/>
      <c r="D3" s="3"/>
    </row>
    <row r="5" spans="1:4" x14ac:dyDescent="0.3">
      <c r="A5" s="3" t="s">
        <v>22</v>
      </c>
      <c r="B5" s="3" t="s">
        <v>75</v>
      </c>
      <c r="D5" s="6">
        <v>1377.12</v>
      </c>
    </row>
    <row r="8" spans="1:4" x14ac:dyDescent="0.3">
      <c r="A8" t="s">
        <v>39</v>
      </c>
      <c r="D8" s="8">
        <f>Cashbooks!F78</f>
        <v>300.06</v>
      </c>
    </row>
    <row r="10" spans="1:4" x14ac:dyDescent="0.3">
      <c r="A10" t="s">
        <v>40</v>
      </c>
      <c r="D10" s="17">
        <f>Cashbooks!F69</f>
        <v>44.5</v>
      </c>
    </row>
    <row r="11" spans="1:4" x14ac:dyDescent="0.3">
      <c r="D11" s="15"/>
    </row>
    <row r="13" spans="1:4" x14ac:dyDescent="0.3">
      <c r="A13" t="s">
        <v>6</v>
      </c>
      <c r="D13" s="9">
        <f>D5+D8-D10</f>
        <v>1632.6799999999998</v>
      </c>
    </row>
    <row r="16" spans="1:4" x14ac:dyDescent="0.3">
      <c r="A16" s="3" t="s">
        <v>117</v>
      </c>
      <c r="D16" s="11">
        <v>1632.68</v>
      </c>
    </row>
    <row r="18" spans="1:4" x14ac:dyDescent="0.3">
      <c r="A18" t="s">
        <v>41</v>
      </c>
      <c r="D18" s="7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2085-B1AD-4A8B-B4E3-6EE7523D0DA3}">
  <dimension ref="A1:E29"/>
  <sheetViews>
    <sheetView workbookViewId="0">
      <selection activeCell="E29" sqref="E29"/>
    </sheetView>
  </sheetViews>
  <sheetFormatPr defaultRowHeight="14.4" x14ac:dyDescent="0.3"/>
  <cols>
    <col min="4" max="4" width="11.88671875" customWidth="1"/>
    <col min="5" max="5" width="12" customWidth="1"/>
  </cols>
  <sheetData>
    <row r="1" spans="1:5" x14ac:dyDescent="0.3">
      <c r="A1" s="4" t="s">
        <v>92</v>
      </c>
    </row>
    <row r="2" spans="1:5" x14ac:dyDescent="0.3">
      <c r="A2" s="3" t="s">
        <v>24</v>
      </c>
      <c r="D2" s="3" t="s">
        <v>51</v>
      </c>
    </row>
    <row r="4" spans="1:5" x14ac:dyDescent="0.3">
      <c r="A4" s="3" t="s">
        <v>22</v>
      </c>
      <c r="B4" s="7" t="s">
        <v>75</v>
      </c>
      <c r="C4" s="7"/>
      <c r="D4" s="7"/>
      <c r="E4" s="6">
        <v>4495.42</v>
      </c>
    </row>
    <row r="6" spans="1:5" x14ac:dyDescent="0.3">
      <c r="A6" t="s">
        <v>39</v>
      </c>
      <c r="E6" s="8">
        <f>Cashbooks!F60</f>
        <v>3945.79</v>
      </c>
    </row>
    <row r="8" spans="1:5" x14ac:dyDescent="0.3">
      <c r="A8" t="s">
        <v>40</v>
      </c>
      <c r="E8" s="17">
        <f>Cashbooks!F49</f>
        <v>4289.92</v>
      </c>
    </row>
    <row r="10" spans="1:5" x14ac:dyDescent="0.3">
      <c r="A10" t="s">
        <v>6</v>
      </c>
      <c r="E10" s="9">
        <f>E4+E6-E8</f>
        <v>4151.2899999999991</v>
      </c>
    </row>
    <row r="12" spans="1:5" x14ac:dyDescent="0.3">
      <c r="A12" t="s">
        <v>116</v>
      </c>
      <c r="E12" s="6">
        <v>4943.3599999999997</v>
      </c>
    </row>
    <row r="14" spans="1:5" x14ac:dyDescent="0.3">
      <c r="A14" t="s">
        <v>48</v>
      </c>
      <c r="E14" s="8">
        <f>E10-E12</f>
        <v>-792.07000000000062</v>
      </c>
    </row>
    <row r="16" spans="1:5" x14ac:dyDescent="0.3">
      <c r="A16" s="3" t="s">
        <v>50</v>
      </c>
    </row>
    <row r="18" spans="1:5" x14ac:dyDescent="0.3">
      <c r="A18" t="s">
        <v>49</v>
      </c>
      <c r="E18" s="7" t="s">
        <v>1</v>
      </c>
    </row>
    <row r="19" spans="1:5" x14ac:dyDescent="0.3">
      <c r="A19" s="35">
        <v>100561</v>
      </c>
      <c r="B19" s="35" t="s">
        <v>83</v>
      </c>
      <c r="C19" s="7"/>
      <c r="D19" s="7"/>
      <c r="E19" s="7">
        <v>30</v>
      </c>
    </row>
    <row r="20" spans="1:5" x14ac:dyDescent="0.3">
      <c r="A20" s="35">
        <v>200003</v>
      </c>
      <c r="B20" s="35" t="s">
        <v>19</v>
      </c>
      <c r="C20" s="7"/>
      <c r="D20" s="7"/>
      <c r="E20" s="7">
        <v>93.49</v>
      </c>
    </row>
    <row r="21" spans="1:5" x14ac:dyDescent="0.3">
      <c r="A21" s="51">
        <v>200006</v>
      </c>
      <c r="B21" s="51" t="s">
        <v>97</v>
      </c>
      <c r="C21" s="52"/>
      <c r="D21" s="52"/>
      <c r="E21" s="53">
        <v>170.4</v>
      </c>
    </row>
    <row r="22" spans="1:5" x14ac:dyDescent="0.3">
      <c r="A22" s="51">
        <v>200007</v>
      </c>
      <c r="B22" s="51" t="s">
        <v>98</v>
      </c>
      <c r="C22" s="52"/>
      <c r="D22" s="52"/>
      <c r="E22" s="53">
        <v>240</v>
      </c>
    </row>
    <row r="23" spans="1:5" x14ac:dyDescent="0.3">
      <c r="A23" s="51">
        <v>200010</v>
      </c>
      <c r="B23" s="51" t="s">
        <v>19</v>
      </c>
      <c r="C23" s="52"/>
      <c r="D23" s="52"/>
      <c r="E23" s="53">
        <v>52.92</v>
      </c>
    </row>
    <row r="24" spans="1:5" x14ac:dyDescent="0.3">
      <c r="A24" s="35">
        <v>200013</v>
      </c>
      <c r="B24" s="35" t="s">
        <v>102</v>
      </c>
      <c r="C24" s="7"/>
      <c r="D24" s="7"/>
      <c r="E24" s="34">
        <v>38.799999999999997</v>
      </c>
    </row>
    <row r="25" spans="1:5" x14ac:dyDescent="0.3">
      <c r="A25" s="51">
        <v>200015</v>
      </c>
      <c r="B25" s="51" t="s">
        <v>19</v>
      </c>
      <c r="C25" s="52"/>
      <c r="D25" s="52"/>
      <c r="E25" s="53">
        <v>26.46</v>
      </c>
    </row>
    <row r="26" spans="1:5" x14ac:dyDescent="0.3">
      <c r="A26" s="51">
        <v>200016</v>
      </c>
      <c r="B26" s="51" t="s">
        <v>105</v>
      </c>
      <c r="C26" s="52"/>
      <c r="D26" s="52"/>
      <c r="E26" s="53">
        <v>90</v>
      </c>
    </row>
    <row r="27" spans="1:5" x14ac:dyDescent="0.3">
      <c r="A27" s="51">
        <v>200017</v>
      </c>
      <c r="B27" s="51" t="s">
        <v>106</v>
      </c>
      <c r="C27" s="52"/>
      <c r="D27" s="52"/>
      <c r="E27" s="53">
        <v>10</v>
      </c>
    </row>
    <row r="28" spans="1:5" x14ac:dyDescent="0.3">
      <c r="A28" s="51">
        <v>200018</v>
      </c>
      <c r="B28" s="51" t="s">
        <v>10</v>
      </c>
      <c r="C28" s="52"/>
      <c r="D28" s="52"/>
      <c r="E28" s="55">
        <v>40</v>
      </c>
    </row>
    <row r="29" spans="1:5" x14ac:dyDescent="0.3">
      <c r="E29" s="9">
        <f>SUM(E19:E28)</f>
        <v>792.06999999999994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7B20-0568-44B5-A9A8-4F0A1107F8B3}">
  <dimension ref="A1:F19"/>
  <sheetViews>
    <sheetView tabSelected="1" topLeftCell="A7" workbookViewId="0">
      <selection activeCell="E21" sqref="E21"/>
    </sheetView>
  </sheetViews>
  <sheetFormatPr defaultRowHeight="14.4" x14ac:dyDescent="0.3"/>
  <cols>
    <col min="1" max="1" width="20.6640625" customWidth="1"/>
    <col min="2" max="2" width="21.5546875" customWidth="1"/>
    <col min="3" max="3" width="16.44140625" customWidth="1"/>
    <col min="4" max="4" width="16.109375" customWidth="1"/>
    <col min="5" max="5" width="24.44140625" customWidth="1"/>
  </cols>
  <sheetData>
    <row r="1" spans="1:6" x14ac:dyDescent="0.3">
      <c r="A1" s="4" t="s">
        <v>125</v>
      </c>
    </row>
    <row r="2" spans="1:6" s="35" customFormat="1" x14ac:dyDescent="0.3">
      <c r="A2" s="37" t="s">
        <v>135</v>
      </c>
    </row>
    <row r="3" spans="1:6" x14ac:dyDescent="0.3">
      <c r="A3" s="15"/>
      <c r="B3" s="15"/>
      <c r="C3" s="15"/>
    </row>
    <row r="4" spans="1:6" x14ac:dyDescent="0.3">
      <c r="A4" s="83" t="s">
        <v>128</v>
      </c>
      <c r="B4" s="90" t="s">
        <v>127</v>
      </c>
      <c r="C4" s="83" t="s">
        <v>124</v>
      </c>
      <c r="D4" s="83" t="s">
        <v>123</v>
      </c>
      <c r="E4" s="83" t="s">
        <v>130</v>
      </c>
      <c r="F4" s="15"/>
    </row>
    <row r="5" spans="1:6" s="35" customFormat="1" x14ac:dyDescent="0.3">
      <c r="A5" s="83"/>
      <c r="B5" s="84"/>
      <c r="C5" s="83"/>
      <c r="D5" s="83"/>
      <c r="E5" s="83"/>
      <c r="F5" s="15"/>
    </row>
    <row r="6" spans="1:6" x14ac:dyDescent="0.3">
      <c r="A6" s="83" t="s">
        <v>56</v>
      </c>
      <c r="B6" s="85">
        <v>1377.12</v>
      </c>
      <c r="C6" s="86">
        <f>Cashbooks!F78</f>
        <v>300.06</v>
      </c>
      <c r="D6" s="86">
        <f>Cashbooks!D69</f>
        <v>44.5</v>
      </c>
      <c r="E6" s="86">
        <f>B6+C6-D6</f>
        <v>1632.6799999999998</v>
      </c>
      <c r="F6" s="15"/>
    </row>
    <row r="7" spans="1:6" x14ac:dyDescent="0.3">
      <c r="A7" s="83" t="s">
        <v>29</v>
      </c>
      <c r="B7" s="85">
        <v>1296.1500000000001</v>
      </c>
      <c r="C7" s="86">
        <f>Cashbooks!F59</f>
        <v>251.35</v>
      </c>
      <c r="D7" s="86">
        <f>'Accounts for YE 31.03.2019'!B26</f>
        <v>0</v>
      </c>
      <c r="E7" s="86">
        <f>B7+C7-D7</f>
        <v>1547.5</v>
      </c>
      <c r="F7" s="15"/>
    </row>
    <row r="8" spans="1:6" s="35" customFormat="1" x14ac:dyDescent="0.3">
      <c r="A8" s="83" t="s">
        <v>65</v>
      </c>
      <c r="B8" s="85">
        <v>3942</v>
      </c>
      <c r="C8" s="86">
        <f>'Accounts for YE 31.03.2019'!B11+'Accounts for YE 31.03.2019'!B14</f>
        <v>3696.39</v>
      </c>
      <c r="D8" s="86">
        <f>'Accounts for YE 31.03.2019'!B38</f>
        <v>4289.92</v>
      </c>
      <c r="E8" s="86">
        <f>B8+C8-D8</f>
        <v>3348.4699999999993</v>
      </c>
      <c r="F8" s="15"/>
    </row>
    <row r="9" spans="1:6" x14ac:dyDescent="0.3">
      <c r="A9" s="90" t="s">
        <v>129</v>
      </c>
      <c r="B9" s="91">
        <v>0</v>
      </c>
      <c r="C9" s="85">
        <v>0</v>
      </c>
      <c r="D9" s="85">
        <v>0</v>
      </c>
      <c r="E9" s="85">
        <v>0</v>
      </c>
      <c r="F9" s="15"/>
    </row>
    <row r="10" spans="1:6" x14ac:dyDescent="0.3">
      <c r="A10" s="87" t="s">
        <v>126</v>
      </c>
      <c r="B10" s="88">
        <f>SUM(B6:B9)</f>
        <v>6615.27</v>
      </c>
      <c r="C10" s="89">
        <f>SUM(C6:C8)</f>
        <v>4247.8</v>
      </c>
      <c r="D10" s="89">
        <f>SUM(D6:D8)</f>
        <v>4334.42</v>
      </c>
      <c r="E10" s="89">
        <f>SUM(E6:E8)</f>
        <v>6528.65</v>
      </c>
      <c r="F10" s="79"/>
    </row>
    <row r="11" spans="1:6" x14ac:dyDescent="0.3">
      <c r="A11" s="92"/>
      <c r="B11" s="91"/>
      <c r="C11" s="93"/>
      <c r="D11" s="93"/>
      <c r="E11" s="93"/>
      <c r="F11" s="15"/>
    </row>
    <row r="12" spans="1:6" x14ac:dyDescent="0.3">
      <c r="A12" s="15"/>
      <c r="B12" s="15"/>
      <c r="C12" s="15"/>
      <c r="F12" s="15"/>
    </row>
    <row r="13" spans="1:6" x14ac:dyDescent="0.3">
      <c r="A13" s="78"/>
      <c r="B13" s="36"/>
    </row>
    <row r="14" spans="1:6" x14ac:dyDescent="0.3">
      <c r="A14" s="62"/>
      <c r="B14" s="36"/>
    </row>
    <row r="15" spans="1:6" x14ac:dyDescent="0.3">
      <c r="A15" s="62"/>
      <c r="B15" s="36"/>
    </row>
    <row r="16" spans="1:6" x14ac:dyDescent="0.3">
      <c r="A16" s="62"/>
      <c r="B16" s="36"/>
    </row>
    <row r="17" spans="1:2" x14ac:dyDescent="0.3">
      <c r="A17" s="63"/>
      <c r="B17" s="5"/>
    </row>
    <row r="18" spans="1:2" x14ac:dyDescent="0.3">
      <c r="A18" s="1"/>
      <c r="B18" s="5"/>
    </row>
    <row r="19" spans="1:2" x14ac:dyDescent="0.3">
      <c r="A19" s="1"/>
      <c r="B19" s="5"/>
    </row>
  </sheetData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Accounts for YE 31.03.2019</vt:lpstr>
      <vt:lpstr>Cashbooks</vt:lpstr>
      <vt:lpstr>Village Green Bank Rec</vt:lpstr>
      <vt:lpstr>Parish Council ac bank rec</vt:lpstr>
      <vt:lpstr>Earmarked and General 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Bedwell</dc:creator>
  <cp:lastModifiedBy>Carl King</cp:lastModifiedBy>
  <cp:lastPrinted>2019-06-27T06:35:46Z</cp:lastPrinted>
  <dcterms:created xsi:type="dcterms:W3CDTF">2018-01-16T14:42:34Z</dcterms:created>
  <dcterms:modified xsi:type="dcterms:W3CDTF">2021-12-12T18:27:49Z</dcterms:modified>
</cp:coreProperties>
</file>