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"/>
    </mc:Choice>
  </mc:AlternateContent>
  <xr:revisionPtr revIDLastSave="0" documentId="8_{16C68A38-22CA-43EE-B4D8-9EC35215FFA1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Accounts for YE 31.03.2020" sheetId="1" r:id="rId1"/>
    <sheet name="Cashbooks" sheetId="4" r:id="rId2"/>
    <sheet name="Village Green Bank Rec" sheetId="5" r:id="rId3"/>
    <sheet name="Parish Council ac bank rec" sheetId="6" r:id="rId4"/>
    <sheet name="Earmarked and General reserves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E13" i="10"/>
  <c r="E12" i="10"/>
  <c r="E10" i="10"/>
  <c r="E9" i="10"/>
  <c r="E8" i="10"/>
  <c r="E7" i="10"/>
  <c r="E6" i="10"/>
  <c r="B14" i="1"/>
  <c r="E30" i="6"/>
  <c r="E11" i="6" s="1"/>
  <c r="E35" i="6"/>
  <c r="E12" i="6" s="1"/>
  <c r="E6" i="6"/>
  <c r="B16" i="1"/>
  <c r="B12" i="1"/>
  <c r="D52" i="4"/>
  <c r="B32" i="1"/>
  <c r="Y40" i="4"/>
  <c r="B34" i="1"/>
  <c r="B38" i="1"/>
  <c r="X40" i="4"/>
  <c r="C42" i="1"/>
  <c r="C44" i="1" s="1"/>
  <c r="C19" i="1"/>
  <c r="B11" i="1" l="1"/>
  <c r="B13" i="10" l="1"/>
  <c r="E40" i="4"/>
  <c r="D40" i="4"/>
  <c r="F40" i="4"/>
  <c r="H40" i="4"/>
  <c r="B24" i="1" s="1"/>
  <c r="W40" i="4" l="1"/>
  <c r="V40" i="4"/>
  <c r="U40" i="4"/>
  <c r="Z40" i="4" s="1"/>
  <c r="T40" i="4"/>
  <c r="S40" i="4"/>
  <c r="B31" i="1" s="1"/>
  <c r="R40" i="4"/>
  <c r="Q40" i="4"/>
  <c r="P40" i="4"/>
  <c r="O40" i="4"/>
  <c r="N40" i="4"/>
  <c r="M40" i="4"/>
  <c r="L40" i="4"/>
  <c r="K40" i="4"/>
  <c r="B37" i="1" s="1"/>
  <c r="J40" i="4"/>
  <c r="I40" i="4"/>
  <c r="G40" i="4"/>
  <c r="B25" i="1" l="1"/>
  <c r="B52" i="1" l="1"/>
  <c r="B51" i="1"/>
  <c r="F70" i="4"/>
  <c r="D61" i="4"/>
  <c r="E61" i="4"/>
  <c r="B18" i="1" l="1"/>
  <c r="B19" i="1" s="1"/>
  <c r="B43" i="1"/>
  <c r="B54" i="1"/>
  <c r="B56" i="1" s="1"/>
  <c r="B41" i="1"/>
  <c r="F52" i="4"/>
  <c r="B27" i="1"/>
  <c r="B35" i="1"/>
  <c r="B36" i="1"/>
  <c r="B26" i="1"/>
  <c r="B28" i="1"/>
  <c r="B33" i="1"/>
  <c r="B29" i="1"/>
  <c r="B39" i="1"/>
  <c r="B30" i="1"/>
  <c r="B23" i="1"/>
  <c r="B22" i="1"/>
  <c r="E8" i="6"/>
  <c r="F61" i="4"/>
  <c r="D10" i="5" s="1"/>
  <c r="D8" i="5"/>
  <c r="B42" i="1" l="1"/>
  <c r="E10" i="6"/>
  <c r="E13" i="6" s="1"/>
  <c r="E19" i="6" s="1"/>
  <c r="D13" i="5"/>
  <c r="B44" i="1" l="1"/>
  <c r="B48" i="1" s="1"/>
</calcChain>
</file>

<file path=xl/sharedStrings.xml><?xml version="1.0" encoding="utf-8"?>
<sst xmlns="http://schemas.openxmlformats.org/spreadsheetml/2006/main" count="204" uniqueCount="150">
  <si>
    <t>Brundish Parish Council</t>
  </si>
  <si>
    <t xml:space="preserve"> </t>
  </si>
  <si>
    <t>Receipts:</t>
  </si>
  <si>
    <t>Precept</t>
  </si>
  <si>
    <t xml:space="preserve">Vat Reclaim  </t>
  </si>
  <si>
    <t>LC  grant</t>
  </si>
  <si>
    <t>Total:</t>
  </si>
  <si>
    <t>Public Works -  Loan Repayment</t>
  </si>
  <si>
    <t>Audit fees (Both)</t>
  </si>
  <si>
    <t>Defibrillator and associated costs</t>
  </si>
  <si>
    <t>ICO</t>
  </si>
  <si>
    <t>MSDC election costs</t>
  </si>
  <si>
    <t>Donations  (Section 137)</t>
  </si>
  <si>
    <t>Dog bin</t>
  </si>
  <si>
    <t>Training</t>
  </si>
  <si>
    <t>Hire of Village Hall (P.C.meetings)</t>
  </si>
  <si>
    <t>Vat</t>
  </si>
  <si>
    <t xml:space="preserve">Accounts </t>
  </si>
  <si>
    <t>Paye:</t>
  </si>
  <si>
    <t>HMRC</t>
  </si>
  <si>
    <t>D Bedwell</t>
  </si>
  <si>
    <t>Insurance</t>
  </si>
  <si>
    <t xml:space="preserve">Balance as per bank statement </t>
  </si>
  <si>
    <t>Village Green Account:</t>
  </si>
  <si>
    <t>Parish Council account:</t>
  </si>
  <si>
    <t>Salaries</t>
  </si>
  <si>
    <t>V Hall</t>
  </si>
  <si>
    <t>Street Light</t>
  </si>
  <si>
    <t>Phone box</t>
  </si>
  <si>
    <t>Defibrillator</t>
  </si>
  <si>
    <t>PWL</t>
  </si>
  <si>
    <t>Bins</t>
  </si>
  <si>
    <t>Salc</t>
  </si>
  <si>
    <t>Audit</t>
  </si>
  <si>
    <t>Net:</t>
  </si>
  <si>
    <t>Vat:</t>
  </si>
  <si>
    <t>Date:</t>
  </si>
  <si>
    <t>Cheque No:</t>
  </si>
  <si>
    <t>Add receipts in the year</t>
  </si>
  <si>
    <t>Minus payments in the year</t>
  </si>
  <si>
    <t>Difference</t>
  </si>
  <si>
    <t>MSDC -precept</t>
  </si>
  <si>
    <t>Rix &amp; Sons</t>
  </si>
  <si>
    <t>Other costs:</t>
  </si>
  <si>
    <t>s137</t>
  </si>
  <si>
    <t>Difference:</t>
  </si>
  <si>
    <t>Unpresented cheques</t>
  </si>
  <si>
    <t>20-98-07 80212865</t>
  </si>
  <si>
    <t>20-98-07 30010146</t>
  </si>
  <si>
    <t>Building Society Account-receipts</t>
  </si>
  <si>
    <t>Interest received</t>
  </si>
  <si>
    <t>Village Green</t>
  </si>
  <si>
    <t>Cashbook 1- Parish Council- Payments:</t>
  </si>
  <si>
    <t>Cashbook 1- Parish Council- Receipts:</t>
  </si>
  <si>
    <t>Cashbook 2- Village Green Account- Payments:</t>
  </si>
  <si>
    <t>Cashbook 2- Village Green account- Receipts:</t>
  </si>
  <si>
    <t>Current</t>
  </si>
  <si>
    <t>Building Society</t>
  </si>
  <si>
    <t>Opening balance + Receipts-Expenditure</t>
  </si>
  <si>
    <t>Insurance Renewal</t>
  </si>
  <si>
    <t>General</t>
  </si>
  <si>
    <t>Defibrillator grants</t>
  </si>
  <si>
    <t>MSDC play area inspection</t>
  </si>
  <si>
    <t>Cheque no:</t>
  </si>
  <si>
    <t xml:space="preserve">Payee: </t>
  </si>
  <si>
    <t>From:</t>
  </si>
  <si>
    <t>SALC</t>
  </si>
  <si>
    <t>Salc, subscriptions</t>
  </si>
  <si>
    <t xml:space="preserve">Budget </t>
  </si>
  <si>
    <t>Actual</t>
  </si>
  <si>
    <t xml:space="preserve">Clerk exp: </t>
  </si>
  <si>
    <t>MSDC</t>
  </si>
  <si>
    <t xml:space="preserve">Clerk salary </t>
  </si>
  <si>
    <t>Clerk's expenses</t>
  </si>
  <si>
    <t>Council- other costs</t>
  </si>
  <si>
    <t>SCC- Street light</t>
  </si>
  <si>
    <t>P/Area Inps</t>
  </si>
  <si>
    <t>Payments (PC)</t>
  </si>
  <si>
    <t>Brundish Parish Council Reserves listing:</t>
  </si>
  <si>
    <t>Totals:</t>
  </si>
  <si>
    <t>Reserves</t>
  </si>
  <si>
    <t>CIL funds</t>
  </si>
  <si>
    <t>PC Payments Total:</t>
  </si>
  <si>
    <t>Payments grand Total:</t>
  </si>
  <si>
    <t>Accounts for year ended 31 March 2020</t>
  </si>
  <si>
    <t>30.04.19</t>
  </si>
  <si>
    <t>SCC</t>
  </si>
  <si>
    <t>24.07.19</t>
  </si>
  <si>
    <t>13.05.19</t>
  </si>
  <si>
    <t>Suffolk Biz</t>
  </si>
  <si>
    <t>Website</t>
  </si>
  <si>
    <t>23.10.19</t>
  </si>
  <si>
    <t>election costs</t>
  </si>
  <si>
    <t>Came and Co.</t>
  </si>
  <si>
    <t>Com Heartbeat</t>
  </si>
  <si>
    <t>19.08.19</t>
  </si>
  <si>
    <t>village fete income</t>
  </si>
  <si>
    <t>22.08.19</t>
  </si>
  <si>
    <t>PCC- village fete contribution</t>
  </si>
  <si>
    <t>Grass cutting</t>
  </si>
  <si>
    <t>04.12.19</t>
  </si>
  <si>
    <t>08.01.20</t>
  </si>
  <si>
    <t>18.03.20</t>
  </si>
  <si>
    <t>BS (Defibrillator)</t>
  </si>
  <si>
    <t>VOID</t>
  </si>
  <si>
    <t>Brunby Community News</t>
  </si>
  <si>
    <t>Accounts for year ended 31.03.2020</t>
  </si>
  <si>
    <t>Opening Balances as at 01.04.2019</t>
  </si>
  <si>
    <t>2019/2020</t>
  </si>
  <si>
    <t>17.06.19</t>
  </si>
  <si>
    <t>D/D</t>
  </si>
  <si>
    <t>09.09.19</t>
  </si>
  <si>
    <t>14.10.19</t>
  </si>
  <si>
    <t>MSDC CIL</t>
  </si>
  <si>
    <t>17.12.19</t>
  </si>
  <si>
    <t>Locality funding</t>
  </si>
  <si>
    <t>09.03.20</t>
  </si>
  <si>
    <t>31.03.2019</t>
  </si>
  <si>
    <t>31.03.2020</t>
  </si>
  <si>
    <t>2019/20</t>
  </si>
  <si>
    <t>Suffolk Bizz-website</t>
  </si>
  <si>
    <t xml:space="preserve">CIL </t>
  </si>
  <si>
    <t>Village Green Income</t>
  </si>
  <si>
    <t>Other grants</t>
  </si>
  <si>
    <t>15.04.19</t>
  </si>
  <si>
    <t>Unpresented cheques from 18/19- presented 19/20:</t>
  </si>
  <si>
    <t>Unpresented  cheques 19/20:</t>
  </si>
  <si>
    <t>Bank Statement as at 31.03.2020</t>
  </si>
  <si>
    <t>10.02.20</t>
  </si>
  <si>
    <t>Unpresented cheques from 19/20</t>
  </si>
  <si>
    <t>Unpresented cheques from 18/19, banked 19/20</t>
  </si>
  <si>
    <t xml:space="preserve">Total: </t>
  </si>
  <si>
    <t>Net as at 31.03.2020</t>
  </si>
  <si>
    <t>As at 31.03.2019:</t>
  </si>
  <si>
    <t>Receipts 19/20:</t>
  </si>
  <si>
    <t>Payments 19/20:</t>
  </si>
  <si>
    <t>Elections</t>
  </si>
  <si>
    <t>Contingency</t>
  </si>
  <si>
    <t>From unspent budget</t>
  </si>
  <si>
    <t xml:space="preserve"> Locality Budget</t>
  </si>
  <si>
    <t>Year ended 31 March 2020</t>
  </si>
  <si>
    <t>Bank balances at 31.03.2020</t>
  </si>
  <si>
    <t xml:space="preserve">Balance of unpresented cheques: </t>
  </si>
  <si>
    <t xml:space="preserve">Interest (building society) </t>
  </si>
  <si>
    <t xml:space="preserve">Other costs (contingencies) </t>
  </si>
  <si>
    <t>Village Green Payments Total:</t>
  </si>
  <si>
    <t>Cashbook 1- Receipts</t>
  </si>
  <si>
    <t>Brundish Parish Council- Account Reconciliation 2019/2020</t>
  </si>
  <si>
    <t>Village Sign/fence</t>
  </si>
  <si>
    <t>Playareas capital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</si>
</sst>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  <xf numFmtId="44" fontId="0" fillId="0" borderId="1" xfId="1" applyFont="1" applyBorder="1"/>
    <xf numFmtId="44" fontId="2" fillId="0" borderId="1" xfId="1" applyFont="1" applyBorder="1"/>
    <xf numFmtId="44" fontId="0" fillId="0" borderId="0" xfId="1" applyFont="1" applyBorder="1"/>
    <xf numFmtId="44" fontId="7" fillId="0" borderId="0" xfId="1" applyFont="1"/>
    <xf numFmtId="44" fontId="7" fillId="0" borderId="1" xfId="1" applyFont="1" applyBorder="1"/>
    <xf numFmtId="0" fontId="0" fillId="0" borderId="0" xfId="0" applyBorder="1"/>
    <xf numFmtId="44" fontId="7" fillId="0" borderId="0" xfId="1" applyFont="1" applyBorder="1"/>
    <xf numFmtId="44" fontId="0" fillId="0" borderId="1" xfId="0" applyNumberFormat="1" applyBorder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Border="1" applyAlignment="1">
      <alignment vertical="center" wrapText="1"/>
    </xf>
    <xf numFmtId="44" fontId="10" fillId="0" borderId="0" xfId="1" applyFont="1" applyFill="1"/>
    <xf numFmtId="44" fontId="10" fillId="0" borderId="1" xfId="1" applyFont="1" applyFill="1" applyBorder="1"/>
    <xf numFmtId="44" fontId="12" fillId="0" borderId="0" xfId="1" applyFont="1" applyFill="1"/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4" fontId="6" fillId="0" borderId="0" xfId="1" applyFont="1"/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/>
    <xf numFmtId="44" fontId="8" fillId="0" borderId="0" xfId="0" applyNumberFormat="1" applyFont="1" applyFill="1"/>
    <xf numFmtId="44" fontId="6" fillId="0" borderId="0" xfId="0" applyNumberFormat="1" applyFont="1" applyFill="1"/>
    <xf numFmtId="44" fontId="10" fillId="0" borderId="0" xfId="0" applyNumberFormat="1" applyFont="1" applyFill="1"/>
    <xf numFmtId="44" fontId="14" fillId="0" borderId="0" xfId="1" applyFont="1"/>
    <xf numFmtId="0" fontId="0" fillId="0" borderId="0" xfId="0"/>
    <xf numFmtId="0" fontId="0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/>
    <xf numFmtId="2" fontId="0" fillId="0" borderId="0" xfId="0" applyNumberFormat="1" applyFont="1" applyBorder="1"/>
    <xf numFmtId="0" fontId="0" fillId="0" borderId="0" xfId="0" applyFont="1" applyFill="1"/>
    <xf numFmtId="44" fontId="0" fillId="0" borderId="1" xfId="1" applyFont="1" applyFill="1" applyBorder="1"/>
    <xf numFmtId="0" fontId="18" fillId="0" borderId="0" xfId="0" applyFont="1" applyBorder="1" applyAlignment="1">
      <alignment vertical="center" wrapText="1"/>
    </xf>
    <xf numFmtId="44" fontId="8" fillId="0" borderId="1" xfId="1" applyFont="1" applyFill="1" applyBorder="1"/>
    <xf numFmtId="44" fontId="14" fillId="2" borderId="0" xfId="1" applyFont="1" applyFill="1"/>
    <xf numFmtId="0" fontId="14" fillId="0" borderId="0" xfId="0" applyFont="1"/>
    <xf numFmtId="44" fontId="2" fillId="3" borderId="0" xfId="1" applyFont="1" applyFill="1"/>
    <xf numFmtId="2" fontId="2" fillId="0" borderId="0" xfId="0" applyNumberFormat="1" applyFont="1" applyBorder="1"/>
    <xf numFmtId="0" fontId="0" fillId="0" borderId="0" xfId="0" applyFont="1" applyBorder="1"/>
    <xf numFmtId="0" fontId="9" fillId="0" borderId="1" xfId="0" applyFont="1" applyBorder="1" applyAlignment="1">
      <alignment vertical="center" wrapText="1"/>
    </xf>
    <xf numFmtId="0" fontId="0" fillId="0" borderId="4" xfId="0" applyFont="1" applyBorder="1"/>
    <xf numFmtId="0" fontId="18" fillId="0" borderId="4" xfId="0" applyFont="1" applyBorder="1" applyAlignment="1">
      <alignment vertical="center" wrapText="1"/>
    </xf>
    <xf numFmtId="2" fontId="2" fillId="4" borderId="0" xfId="0" applyNumberFormat="1" applyFont="1" applyFill="1" applyBorder="1"/>
    <xf numFmtId="44" fontId="0" fillId="4" borderId="0" xfId="2" applyFont="1" applyFill="1" applyBorder="1"/>
    <xf numFmtId="2" fontId="0" fillId="4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2" applyFont="1" applyFill="1"/>
    <xf numFmtId="44" fontId="0" fillId="0" borderId="0" xfId="2" applyFont="1" applyFill="1"/>
    <xf numFmtId="44" fontId="2" fillId="0" borderId="0" xfId="0" applyNumberFormat="1" applyFont="1" applyFill="1"/>
    <xf numFmtId="44" fontId="0" fillId="0" borderId="0" xfId="2" applyFont="1" applyFill="1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Font="1" applyFill="1" applyBorder="1"/>
    <xf numFmtId="44" fontId="0" fillId="0" borderId="0" xfId="1" applyFont="1" applyFill="1" applyBorder="1"/>
    <xf numFmtId="0" fontId="2" fillId="0" borderId="3" xfId="0" applyFont="1" applyBorder="1"/>
    <xf numFmtId="0" fontId="0" fillId="0" borderId="3" xfId="0" applyFont="1" applyFill="1" applyBorder="1"/>
    <xf numFmtId="44" fontId="0" fillId="0" borderId="3" xfId="1" applyFont="1" applyBorder="1"/>
    <xf numFmtId="44" fontId="0" fillId="0" borderId="3" xfId="0" applyNumberFormat="1" applyBorder="1"/>
    <xf numFmtId="0" fontId="19" fillId="0" borderId="3" xfId="0" applyFont="1" applyBorder="1" applyAlignment="1">
      <alignment vertical="center" wrapText="1"/>
    </xf>
    <xf numFmtId="44" fontId="2" fillId="0" borderId="3" xfId="1" applyFont="1" applyBorder="1"/>
    <xf numFmtId="44" fontId="2" fillId="0" borderId="3" xfId="0" applyNumberFormat="1" applyFont="1" applyBorder="1"/>
    <xf numFmtId="0" fontId="2" fillId="0" borderId="3" xfId="0" applyFont="1" applyFill="1" applyBorder="1"/>
    <xf numFmtId="44" fontId="0" fillId="0" borderId="3" xfId="1" applyFont="1" applyFill="1" applyBorder="1"/>
    <xf numFmtId="0" fontId="18" fillId="0" borderId="3" xfId="0" applyFont="1" applyBorder="1" applyAlignment="1">
      <alignment vertical="center" wrapText="1"/>
    </xf>
    <xf numFmtId="0" fontId="0" fillId="0" borderId="3" xfId="0" applyBorder="1"/>
    <xf numFmtId="44" fontId="12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44" fontId="12" fillId="0" borderId="2" xfId="1" applyFont="1" applyFill="1" applyBorder="1"/>
    <xf numFmtId="0" fontId="0" fillId="0" borderId="0" xfId="0" applyFill="1"/>
    <xf numFmtId="44" fontId="0" fillId="0" borderId="0" xfId="1" applyFont="1" applyFill="1"/>
    <xf numFmtId="44" fontId="14" fillId="0" borderId="0" xfId="1" applyFont="1" applyFill="1"/>
    <xf numFmtId="44" fontId="2" fillId="0" borderId="0" xfId="1" applyFont="1" applyFill="1"/>
    <xf numFmtId="44" fontId="1" fillId="0" borderId="0" xfId="1" applyFont="1"/>
    <xf numFmtId="44" fontId="1" fillId="0" borderId="0" xfId="1" applyFont="1" applyFill="1"/>
    <xf numFmtId="44" fontId="1" fillId="0" borderId="0" xfId="1" applyFont="1" applyBorder="1"/>
    <xf numFmtId="0" fontId="0" fillId="0" borderId="0" xfId="0" applyFont="1" applyAlignment="1">
      <alignment horizontal="center"/>
    </xf>
    <xf numFmtId="44" fontId="1" fillId="2" borderId="0" xfId="1" applyFont="1" applyFill="1"/>
    <xf numFmtId="44" fontId="10" fillId="0" borderId="0" xfId="1" applyFont="1" applyFill="1" applyBorder="1"/>
    <xf numFmtId="44" fontId="1" fillId="0" borderId="0" xfId="2" applyFont="1" applyFill="1" applyBorder="1"/>
    <xf numFmtId="44" fontId="1" fillId="0" borderId="1" xfId="2" applyFont="1" applyFill="1" applyBorder="1"/>
    <xf numFmtId="44" fontId="2" fillId="4" borderId="5" xfId="2" applyFont="1" applyFill="1" applyBorder="1"/>
    <xf numFmtId="0" fontId="0" fillId="4" borderId="0" xfId="0" applyFill="1"/>
    <xf numFmtId="44" fontId="0" fillId="4" borderId="0" xfId="1" applyFont="1" applyFill="1"/>
    <xf numFmtId="44" fontId="14" fillId="4" borderId="0" xfId="1" applyFont="1" applyFill="1"/>
    <xf numFmtId="44" fontId="14" fillId="4" borderId="1" xfId="1" applyFont="1" applyFill="1" applyBorder="1"/>
    <xf numFmtId="44" fontId="15" fillId="3" borderId="0" xfId="1" applyFont="1" applyFill="1"/>
    <xf numFmtId="44" fontId="2" fillId="3" borderId="0" xfId="1" applyFont="1" applyFill="1" applyBorder="1"/>
    <xf numFmtId="44" fontId="0" fillId="0" borderId="0" xfId="0" applyNumberFormat="1" applyFont="1"/>
    <xf numFmtId="44" fontId="0" fillId="0" borderId="1" xfId="0" applyNumberFormat="1" applyFont="1" applyBorder="1"/>
    <xf numFmtId="44" fontId="16" fillId="0" borderId="0" xfId="1" applyFont="1" applyFill="1"/>
    <xf numFmtId="44" fontId="7" fillId="0" borderId="0" xfId="1" applyFont="1" applyFill="1" applyBorder="1"/>
    <xf numFmtId="44" fontId="2" fillId="0" borderId="1" xfId="1" applyFont="1" applyFill="1" applyBorder="1"/>
    <xf numFmtId="44" fontId="7" fillId="0" borderId="1" xfId="1" applyFont="1" applyFill="1" applyBorder="1"/>
    <xf numFmtId="44" fontId="15" fillId="0" borderId="1" xfId="1" applyFont="1" applyFill="1" applyBorder="1"/>
    <xf numFmtId="0" fontId="0" fillId="0" borderId="0" xfId="0" applyFill="1" applyBorder="1"/>
    <xf numFmtId="44" fontId="1" fillId="0" borderId="1" xfId="1" applyFont="1" applyFill="1" applyBorder="1"/>
    <xf numFmtId="44" fontId="14" fillId="0" borderId="1" xfId="1" applyFont="1" applyFill="1" applyBorder="1"/>
    <xf numFmtId="44" fontId="1" fillId="0" borderId="0" xfId="2" applyFont="1" applyFill="1"/>
    <xf numFmtId="44" fontId="8" fillId="0" borderId="1" xfId="0" applyNumberFormat="1" applyFont="1" applyFill="1" applyBorder="1"/>
    <xf numFmtId="44" fontId="6" fillId="0" borderId="5" xfId="1" applyFont="1" applyFill="1" applyBorder="1"/>
  </cellXfs>
  <cellStyles count="3">
    <cellStyle name="Currency" xfId="1" builtinId="4"/>
    <cellStyle name="Currency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opLeftCell="A19" workbookViewId="0">
      <selection activeCell="B44" sqref="B44"/>
    </sheetView>
  </sheetViews>
  <sheetFormatPr defaultRowHeight="13.5" customHeight="1" x14ac:dyDescent="0.3"/>
  <cols>
    <col min="1" max="1" width="51.109375" customWidth="1"/>
    <col min="2" max="2" width="17.6640625" customWidth="1"/>
    <col min="3" max="3" width="15" customWidth="1"/>
    <col min="4" max="4" width="10.44140625" customWidth="1"/>
    <col min="5" max="5" width="3.6640625" customWidth="1"/>
  </cols>
  <sheetData>
    <row r="1" spans="1:5" ht="18" customHeight="1" x14ac:dyDescent="0.3">
      <c r="A1" s="42" t="s">
        <v>0</v>
      </c>
      <c r="B1" s="18"/>
      <c r="C1" s="36"/>
      <c r="D1" s="36"/>
      <c r="E1" s="36"/>
    </row>
    <row r="2" spans="1:5" ht="13.5" customHeight="1" x14ac:dyDescent="0.3">
      <c r="A2" s="38" t="s">
        <v>106</v>
      </c>
      <c r="B2" s="18"/>
      <c r="C2" s="36"/>
      <c r="D2" s="36"/>
      <c r="E2" s="36"/>
    </row>
    <row r="3" spans="1:5" s="35" customFormat="1" ht="13.5" customHeight="1" x14ac:dyDescent="0.3">
      <c r="A3" s="41" t="s">
        <v>107</v>
      </c>
      <c r="B3" s="6">
        <v>7320.72</v>
      </c>
      <c r="C3" s="36"/>
      <c r="D3" s="36"/>
      <c r="E3" s="36"/>
    </row>
    <row r="4" spans="1:5" s="35" customFormat="1" ht="13.5" customHeight="1" x14ac:dyDescent="0.3">
      <c r="A4" s="27"/>
      <c r="B4" s="28"/>
      <c r="C4" s="36"/>
      <c r="D4" s="36"/>
      <c r="E4" s="36"/>
    </row>
    <row r="5" spans="1:5" s="35" customFormat="1" ht="13.5" customHeight="1" x14ac:dyDescent="0.3">
      <c r="A5" s="27"/>
      <c r="B5" s="28"/>
      <c r="C5" s="36"/>
      <c r="D5" s="36"/>
      <c r="E5" s="36"/>
    </row>
    <row r="6" spans="1:5" ht="13.5" customHeight="1" x14ac:dyDescent="0.3">
      <c r="A6" s="18"/>
      <c r="B6" s="39" t="s">
        <v>108</v>
      </c>
      <c r="C6" s="60" t="s">
        <v>119</v>
      </c>
      <c r="D6" s="59"/>
      <c r="E6" s="52"/>
    </row>
    <row r="7" spans="1:5" ht="13.5" customHeight="1" x14ac:dyDescent="0.3">
      <c r="A7" s="36"/>
      <c r="B7" s="39" t="s">
        <v>69</v>
      </c>
      <c r="C7" s="60" t="s">
        <v>68</v>
      </c>
      <c r="D7" s="52"/>
      <c r="E7" s="52"/>
    </row>
    <row r="8" spans="1:5" ht="13.5" customHeight="1" x14ac:dyDescent="0.3">
      <c r="A8" s="27"/>
      <c r="B8" s="40"/>
      <c r="C8" s="44"/>
      <c r="D8" s="52"/>
      <c r="E8" s="52"/>
    </row>
    <row r="9" spans="1:5" ht="13.5" customHeight="1" x14ac:dyDescent="0.3">
      <c r="A9" s="18"/>
      <c r="B9" s="38" t="s">
        <v>1</v>
      </c>
      <c r="C9" s="44"/>
      <c r="D9" s="52"/>
      <c r="E9" s="52"/>
    </row>
    <row r="10" spans="1:5" ht="13.5" customHeight="1" x14ac:dyDescent="0.3">
      <c r="A10" s="19" t="s">
        <v>2</v>
      </c>
      <c r="B10" s="20"/>
      <c r="C10" s="44"/>
      <c r="D10" s="52"/>
      <c r="E10" s="52"/>
    </row>
    <row r="11" spans="1:5" ht="13.5" customHeight="1" x14ac:dyDescent="0.3">
      <c r="A11" s="21" t="s">
        <v>3</v>
      </c>
      <c r="B11" s="22">
        <f>Cashbooks!D46+Cashbooks!D48</f>
        <v>3860.6899999999996</v>
      </c>
      <c r="C11" s="112">
        <v>3860.69</v>
      </c>
      <c r="D11" s="43"/>
      <c r="E11" s="52"/>
    </row>
    <row r="12" spans="1:5" s="35" customFormat="1" ht="13.5" customHeight="1" x14ac:dyDescent="0.3">
      <c r="A12" s="21" t="s">
        <v>121</v>
      </c>
      <c r="B12" s="22">
        <f>Cashbooks!D47+Cashbooks!D49</f>
        <v>1401.3899999999999</v>
      </c>
      <c r="C12" s="61">
        <v>0</v>
      </c>
      <c r="D12" s="43"/>
      <c r="E12" s="52"/>
    </row>
    <row r="13" spans="1:5" ht="13.5" customHeight="1" x14ac:dyDescent="0.3">
      <c r="A13" s="21" t="s">
        <v>4</v>
      </c>
      <c r="B13" s="22">
        <v>0</v>
      </c>
      <c r="C13" s="62">
        <v>200</v>
      </c>
      <c r="D13" s="43"/>
      <c r="E13" s="52"/>
    </row>
    <row r="14" spans="1:5" ht="13.5" customHeight="1" x14ac:dyDescent="0.3">
      <c r="A14" s="21" t="s">
        <v>61</v>
      </c>
      <c r="B14" s="22">
        <f>Cashbooks!D51</f>
        <v>252.2</v>
      </c>
      <c r="C14" s="62">
        <v>150</v>
      </c>
      <c r="D14" s="43"/>
      <c r="E14" s="52"/>
    </row>
    <row r="15" spans="1:5" s="35" customFormat="1" ht="13.5" customHeight="1" x14ac:dyDescent="0.3">
      <c r="A15" s="21" t="s">
        <v>143</v>
      </c>
      <c r="B15" s="22" t="s">
        <v>1</v>
      </c>
      <c r="C15" s="62">
        <v>2.5</v>
      </c>
      <c r="D15" s="43"/>
      <c r="E15" s="52"/>
    </row>
    <row r="16" spans="1:5" s="35" customFormat="1" ht="13.5" customHeight="1" x14ac:dyDescent="0.3">
      <c r="A16" s="21" t="s">
        <v>123</v>
      </c>
      <c r="B16" s="22">
        <f>Cashbooks!D50</f>
        <v>295.06</v>
      </c>
      <c r="C16" s="62">
        <v>0</v>
      </c>
      <c r="D16" s="43"/>
      <c r="E16" s="52"/>
    </row>
    <row r="17" spans="1:5" ht="13.5" customHeight="1" x14ac:dyDescent="0.3">
      <c r="A17" s="18" t="s">
        <v>5</v>
      </c>
      <c r="B17" s="22">
        <v>0</v>
      </c>
      <c r="C17" s="62">
        <v>0</v>
      </c>
      <c r="D17" s="43"/>
      <c r="E17" s="52"/>
    </row>
    <row r="18" spans="1:5" ht="13.5" customHeight="1" x14ac:dyDescent="0.3">
      <c r="A18" s="18" t="s">
        <v>122</v>
      </c>
      <c r="B18" s="23">
        <f>Cashbooks!F70</f>
        <v>736.44</v>
      </c>
      <c r="C18" s="45">
        <v>300</v>
      </c>
      <c r="D18" s="43"/>
      <c r="E18" s="52"/>
    </row>
    <row r="19" spans="1:5" ht="13.5" customHeight="1" x14ac:dyDescent="0.3">
      <c r="A19" s="19" t="s">
        <v>6</v>
      </c>
      <c r="B19" s="24">
        <f>SUM(B11:B18)</f>
        <v>6545.7800000000007</v>
      </c>
      <c r="C19" s="63">
        <f>SUM(C11:C18)</f>
        <v>4513.1900000000005</v>
      </c>
      <c r="D19" s="43"/>
      <c r="E19" s="52"/>
    </row>
    <row r="20" spans="1:5" ht="13.5" customHeight="1" x14ac:dyDescent="0.3">
      <c r="A20" s="18"/>
      <c r="B20" s="22"/>
      <c r="C20" s="44"/>
      <c r="D20" s="52"/>
      <c r="E20" s="52"/>
    </row>
    <row r="21" spans="1:5" ht="13.5" customHeight="1" x14ac:dyDescent="0.3">
      <c r="A21" s="25" t="s">
        <v>77</v>
      </c>
      <c r="B21" s="22"/>
      <c r="C21" s="44"/>
      <c r="D21" s="52"/>
      <c r="E21" s="52"/>
    </row>
    <row r="22" spans="1:5" ht="13.5" customHeight="1" x14ac:dyDescent="0.3">
      <c r="A22" s="21" t="s">
        <v>72</v>
      </c>
      <c r="B22" s="22">
        <f>Cashbooks!G40</f>
        <v>1066.3699999999999</v>
      </c>
      <c r="C22" s="64">
        <v>1200</v>
      </c>
      <c r="D22" s="43"/>
      <c r="E22" s="52"/>
    </row>
    <row r="23" spans="1:5" ht="13.5" customHeight="1" x14ac:dyDescent="0.3">
      <c r="A23" s="21" t="s">
        <v>19</v>
      </c>
      <c r="B23" s="22">
        <f>Cashbooks!I40</f>
        <v>266.59000000000003</v>
      </c>
      <c r="C23" s="64">
        <v>200</v>
      </c>
      <c r="D23" s="43"/>
      <c r="E23" s="52"/>
    </row>
    <row r="24" spans="1:5" s="35" customFormat="1" ht="13.5" customHeight="1" x14ac:dyDescent="0.3">
      <c r="A24" s="21" t="s">
        <v>73</v>
      </c>
      <c r="B24" s="22">
        <f>Cashbooks!H40</f>
        <v>274</v>
      </c>
      <c r="C24" s="64">
        <v>0</v>
      </c>
      <c r="D24" s="43"/>
      <c r="E24" s="52"/>
    </row>
    <row r="25" spans="1:5" s="35" customFormat="1" ht="13.5" customHeight="1" x14ac:dyDescent="0.3">
      <c r="A25" s="21" t="s">
        <v>74</v>
      </c>
      <c r="B25" s="22">
        <f>Cashbooks!J40</f>
        <v>0</v>
      </c>
      <c r="C25" s="64">
        <v>0</v>
      </c>
      <c r="D25" s="43"/>
      <c r="E25" s="52"/>
    </row>
    <row r="26" spans="1:5" ht="13.5" customHeight="1" x14ac:dyDescent="0.3">
      <c r="A26" s="21" t="s">
        <v>7</v>
      </c>
      <c r="B26" s="22">
        <f>Cashbooks!T40</f>
        <v>894.96</v>
      </c>
      <c r="C26" s="64">
        <v>895</v>
      </c>
      <c r="D26" s="43"/>
      <c r="E26" s="52"/>
    </row>
    <row r="27" spans="1:5" ht="13.5" customHeight="1" x14ac:dyDescent="0.3">
      <c r="A27" s="21" t="s">
        <v>8</v>
      </c>
      <c r="B27" s="22">
        <f>Cashbooks!W40</f>
        <v>98</v>
      </c>
      <c r="C27" s="64">
        <v>170.4</v>
      </c>
      <c r="D27" s="43"/>
      <c r="E27" s="52"/>
    </row>
    <row r="28" spans="1:5" ht="13.5" customHeight="1" x14ac:dyDescent="0.3">
      <c r="A28" s="21" t="s">
        <v>9</v>
      </c>
      <c r="B28" s="22">
        <f>Cashbooks!R40</f>
        <v>359.89</v>
      </c>
      <c r="C28" s="64">
        <v>100</v>
      </c>
      <c r="D28" s="43"/>
      <c r="E28" s="52"/>
    </row>
    <row r="29" spans="1:5" ht="13.5" customHeight="1" x14ac:dyDescent="0.3">
      <c r="A29" s="21" t="s">
        <v>59</v>
      </c>
      <c r="B29" s="22">
        <f>Cashbooks!O40</f>
        <v>392.71</v>
      </c>
      <c r="C29" s="64">
        <v>382.73</v>
      </c>
      <c r="D29" s="43"/>
      <c r="E29" s="52"/>
    </row>
    <row r="30" spans="1:5" ht="13.5" customHeight="1" x14ac:dyDescent="0.3">
      <c r="A30" s="21" t="s">
        <v>10</v>
      </c>
      <c r="B30" s="22">
        <f>Cashbooks!L40</f>
        <v>40</v>
      </c>
      <c r="C30" s="64">
        <v>35</v>
      </c>
      <c r="D30" s="43"/>
      <c r="E30" s="52"/>
    </row>
    <row r="31" spans="1:5" ht="13.5" customHeight="1" x14ac:dyDescent="0.3">
      <c r="A31" s="21" t="s">
        <v>62</v>
      </c>
      <c r="B31" s="22">
        <f>Cashbooks!S40</f>
        <v>0</v>
      </c>
      <c r="C31" s="64">
        <v>55</v>
      </c>
      <c r="D31" s="43"/>
      <c r="E31" s="52"/>
    </row>
    <row r="32" spans="1:5" ht="13.5" customHeight="1" x14ac:dyDescent="0.3">
      <c r="A32" s="21" t="s">
        <v>11</v>
      </c>
      <c r="B32" s="22">
        <f>Cashbooks!Y40</f>
        <v>104.78</v>
      </c>
      <c r="C32" s="64">
        <v>972.76</v>
      </c>
      <c r="D32" s="43"/>
      <c r="E32" s="52"/>
    </row>
    <row r="33" spans="1:5" ht="13.5" customHeight="1" x14ac:dyDescent="0.3">
      <c r="A33" s="21" t="s">
        <v>75</v>
      </c>
      <c r="B33" s="22">
        <f>Cashbooks!P40</f>
        <v>36.799999999999997</v>
      </c>
      <c r="C33" s="64">
        <v>38.799999999999997</v>
      </c>
      <c r="D33" s="43"/>
      <c r="E33" s="52"/>
    </row>
    <row r="34" spans="1:5" ht="13.5" customHeight="1" x14ac:dyDescent="0.3">
      <c r="A34" s="21" t="s">
        <v>12</v>
      </c>
      <c r="B34" s="22">
        <f>Cashbooks!M40</f>
        <v>160</v>
      </c>
      <c r="C34" s="64">
        <v>0</v>
      </c>
      <c r="D34" s="43"/>
      <c r="E34" s="52"/>
    </row>
    <row r="35" spans="1:5" ht="13.5" customHeight="1" x14ac:dyDescent="0.3">
      <c r="A35" s="21" t="s">
        <v>67</v>
      </c>
      <c r="B35" s="22">
        <f>Cashbooks!V40</f>
        <v>134.33000000000001</v>
      </c>
      <c r="C35" s="64">
        <v>134.4</v>
      </c>
      <c r="D35" s="43"/>
      <c r="E35" s="52"/>
    </row>
    <row r="36" spans="1:5" ht="13.5" customHeight="1" x14ac:dyDescent="0.3">
      <c r="A36" s="21" t="s">
        <v>13</v>
      </c>
      <c r="B36" s="22">
        <f>Cashbooks!U40</f>
        <v>41</v>
      </c>
      <c r="C36" s="64">
        <v>45</v>
      </c>
      <c r="D36" s="43"/>
      <c r="E36" s="52"/>
    </row>
    <row r="37" spans="1:5" ht="13.5" customHeight="1" x14ac:dyDescent="0.3">
      <c r="A37" s="21" t="s">
        <v>14</v>
      </c>
      <c r="B37" s="22">
        <f>Cashbooks!K40</f>
        <v>0</v>
      </c>
      <c r="C37" s="64">
        <v>200</v>
      </c>
      <c r="D37" s="43"/>
      <c r="E37" s="52"/>
    </row>
    <row r="38" spans="1:5" s="35" customFormat="1" ht="13.5" customHeight="1" x14ac:dyDescent="0.3">
      <c r="A38" s="21" t="s">
        <v>120</v>
      </c>
      <c r="B38" s="22">
        <f>Cashbooks!X40</f>
        <v>100</v>
      </c>
      <c r="C38" s="64">
        <v>100</v>
      </c>
      <c r="D38" s="43"/>
      <c r="E38" s="52"/>
    </row>
    <row r="39" spans="1:5" ht="13.5" customHeight="1" x14ac:dyDescent="0.3">
      <c r="A39" s="21" t="s">
        <v>15</v>
      </c>
      <c r="B39" s="22">
        <f>Cashbooks!N40</f>
        <v>0</v>
      </c>
      <c r="C39" s="64">
        <v>100</v>
      </c>
      <c r="D39" s="43"/>
      <c r="E39" s="52"/>
    </row>
    <row r="40" spans="1:5" s="35" customFormat="1" ht="16.5" customHeight="1" x14ac:dyDescent="0.3">
      <c r="A40" s="21" t="s">
        <v>144</v>
      </c>
      <c r="B40" s="22"/>
      <c r="C40" s="64">
        <v>500</v>
      </c>
      <c r="D40" s="43"/>
      <c r="E40" s="52"/>
    </row>
    <row r="41" spans="1:5" ht="13.5" customHeight="1" x14ac:dyDescent="0.3">
      <c r="A41" s="81" t="s">
        <v>16</v>
      </c>
      <c r="B41" s="23">
        <f>Cashbooks!E61+Cashbooks!E40</f>
        <v>35.17</v>
      </c>
      <c r="C41" s="45">
        <v>200</v>
      </c>
      <c r="D41" s="43"/>
      <c r="E41" s="52"/>
    </row>
    <row r="42" spans="1:5" ht="13.5" customHeight="1" x14ac:dyDescent="0.3">
      <c r="A42" s="26" t="s">
        <v>82</v>
      </c>
      <c r="B42" s="92">
        <f>SUM(B22:B41)</f>
        <v>4004.6000000000004</v>
      </c>
      <c r="C42" s="93">
        <f>SUM(C22:C41)</f>
        <v>5329.09</v>
      </c>
      <c r="D42" s="51"/>
      <c r="E42" s="52"/>
    </row>
    <row r="43" spans="1:5" s="35" customFormat="1" ht="13.5" customHeight="1" x14ac:dyDescent="0.3">
      <c r="A43" s="53" t="s">
        <v>145</v>
      </c>
      <c r="B43" s="23">
        <f>Cashbooks!D61</f>
        <v>403.22</v>
      </c>
      <c r="C43" s="94">
        <v>400</v>
      </c>
      <c r="D43" s="56"/>
      <c r="E43" s="52"/>
    </row>
    <row r="44" spans="1:5" ht="13.5" customHeight="1" thickBot="1" x14ac:dyDescent="0.35">
      <c r="A44" s="19" t="s">
        <v>83</v>
      </c>
      <c r="B44" s="82">
        <f>B42+B43</f>
        <v>4407.8200000000006</v>
      </c>
      <c r="C44" s="95">
        <f>SUM(C42:C43)</f>
        <v>5729.09</v>
      </c>
      <c r="D44" s="58"/>
      <c r="E44" s="36"/>
    </row>
    <row r="45" spans="1:5" s="35" customFormat="1" ht="13.5" customHeight="1" thickTop="1" x14ac:dyDescent="0.3">
      <c r="A45" s="19"/>
      <c r="B45" s="24"/>
      <c r="C45" s="57"/>
      <c r="D45" s="58"/>
      <c r="E45" s="36"/>
    </row>
    <row r="46" spans="1:5" s="35" customFormat="1" ht="13.5" customHeight="1" x14ac:dyDescent="0.3">
      <c r="C46" s="57"/>
      <c r="D46" s="58"/>
      <c r="E46" s="36"/>
    </row>
    <row r="47" spans="1:5" ht="13.5" customHeight="1" x14ac:dyDescent="0.3">
      <c r="A47" s="29"/>
      <c r="B47" s="20"/>
      <c r="C47" s="36"/>
      <c r="D47" s="36"/>
      <c r="E47" s="36"/>
    </row>
    <row r="48" spans="1:5" ht="13.5" customHeight="1" x14ac:dyDescent="0.3">
      <c r="A48" s="26" t="s">
        <v>58</v>
      </c>
      <c r="B48" s="80">
        <f>B3+B19-B44</f>
        <v>9458.68</v>
      </c>
      <c r="C48" s="36"/>
      <c r="D48" s="36"/>
      <c r="E48" s="36"/>
    </row>
    <row r="49" spans="1:5" ht="13.5" customHeight="1" x14ac:dyDescent="0.3">
      <c r="A49" s="26"/>
      <c r="B49" s="33"/>
      <c r="C49" s="36"/>
      <c r="D49" s="36"/>
      <c r="E49" s="36"/>
    </row>
    <row r="50" spans="1:5" ht="13.5" customHeight="1" x14ac:dyDescent="0.3">
      <c r="A50" s="26" t="s">
        <v>141</v>
      </c>
      <c r="B50" s="30"/>
      <c r="C50" s="36"/>
      <c r="D50" s="36"/>
      <c r="E50" s="36"/>
    </row>
    <row r="51" spans="1:5" ht="13.5" customHeight="1" x14ac:dyDescent="0.3">
      <c r="A51" s="18" t="s">
        <v>56</v>
      </c>
      <c r="B51" s="31">
        <f>'Parish Council ac bank rec'!E16</f>
        <v>6174.78</v>
      </c>
      <c r="C51" s="36"/>
      <c r="D51" s="36"/>
      <c r="E51" s="36"/>
    </row>
    <row r="52" spans="1:5" ht="13.5" customHeight="1" x14ac:dyDescent="0.3">
      <c r="A52" s="18" t="s">
        <v>51</v>
      </c>
      <c r="B52" s="31">
        <f>'Village Green Bank Rec'!D16</f>
        <v>1965.9</v>
      </c>
      <c r="C52" s="36"/>
      <c r="D52" s="36"/>
      <c r="E52" s="36"/>
    </row>
    <row r="53" spans="1:5" ht="13.5" customHeight="1" x14ac:dyDescent="0.3">
      <c r="A53" s="18" t="s">
        <v>57</v>
      </c>
      <c r="B53" s="47">
        <v>744.68</v>
      </c>
      <c r="C53" s="36"/>
      <c r="D53" s="36"/>
      <c r="E53" s="36"/>
    </row>
    <row r="54" spans="1:5" ht="13.5" customHeight="1" x14ac:dyDescent="0.3">
      <c r="A54" s="18"/>
      <c r="B54" s="32">
        <f>SUM(B51:B53)</f>
        <v>8885.36</v>
      </c>
      <c r="C54" s="36"/>
      <c r="D54" s="36"/>
      <c r="E54" s="36"/>
    </row>
    <row r="55" spans="1:5" ht="13.5" customHeight="1" x14ac:dyDescent="0.3">
      <c r="A55" s="18" t="s">
        <v>142</v>
      </c>
      <c r="B55" s="113">
        <f>'Parish Council ac bank rec'!E30-'Parish Council ac bank rec'!E35</f>
        <v>573.32000000000005</v>
      </c>
      <c r="C55" s="36"/>
      <c r="D55" s="36"/>
      <c r="E55" s="36"/>
    </row>
    <row r="56" spans="1:5" ht="13.5" customHeight="1" thickBot="1" x14ac:dyDescent="0.35">
      <c r="A56" s="38" t="s">
        <v>6</v>
      </c>
      <c r="B56" s="114">
        <f>SUM(B54:B55)</f>
        <v>9458.68</v>
      </c>
      <c r="C56" s="36"/>
      <c r="D56" s="36"/>
      <c r="E56" s="36"/>
    </row>
    <row r="57" spans="1:5" ht="13.5" customHeight="1" thickTop="1" x14ac:dyDescent="0.3">
      <c r="A57" s="18"/>
      <c r="B57" s="31"/>
      <c r="C57" s="36"/>
      <c r="D57" s="36"/>
      <c r="E57" s="36"/>
    </row>
    <row r="58" spans="1:5" ht="13.5" customHeight="1" x14ac:dyDescent="0.3">
      <c r="A58" s="52"/>
      <c r="B58" s="67"/>
      <c r="C58" s="36"/>
      <c r="D58" s="36"/>
      <c r="E58" s="36"/>
    </row>
    <row r="59" spans="1:5" ht="13.5" customHeight="1" x14ac:dyDescent="0.3">
      <c r="A59" s="46"/>
      <c r="B59" s="67"/>
      <c r="C59" s="36"/>
      <c r="D59" s="36"/>
      <c r="E59" s="36"/>
    </row>
    <row r="60" spans="1:5" ht="13.5" customHeight="1" x14ac:dyDescent="0.3">
      <c r="A60" s="46"/>
      <c r="B60" s="67"/>
      <c r="C60" s="36"/>
      <c r="D60" s="36"/>
      <c r="E60" s="36"/>
    </row>
    <row r="61" spans="1:5" ht="13.5" customHeight="1" x14ac:dyDescent="0.3">
      <c r="A61" s="66"/>
      <c r="B61" s="52"/>
      <c r="C61" s="36"/>
      <c r="D61" s="36"/>
      <c r="E61" s="36"/>
    </row>
    <row r="62" spans="1:5" ht="13.5" customHeight="1" x14ac:dyDescent="0.3">
      <c r="A62" s="52"/>
      <c r="B62" s="52"/>
      <c r="C62" s="36"/>
      <c r="D62" s="36"/>
      <c r="E62" s="36"/>
    </row>
    <row r="63" spans="1:5" ht="13.5" customHeight="1" x14ac:dyDescent="0.3">
      <c r="A63" s="54"/>
      <c r="B63" s="36"/>
      <c r="C63" s="36"/>
      <c r="D63" s="36"/>
      <c r="E63" s="36"/>
    </row>
    <row r="64" spans="1:5" ht="13.5" customHeight="1" x14ac:dyDescent="0.3">
      <c r="A64" s="54"/>
      <c r="B64" s="36"/>
      <c r="C64" s="36"/>
      <c r="D64" s="36"/>
      <c r="E64" s="36"/>
    </row>
    <row r="65" spans="1:2" ht="13.5" customHeight="1" x14ac:dyDescent="0.3">
      <c r="A65" s="55"/>
      <c r="B65" s="5"/>
    </row>
    <row r="66" spans="1:2" ht="13.5" customHeight="1" x14ac:dyDescent="0.3">
      <c r="A66" s="1"/>
      <c r="B66" s="5"/>
    </row>
    <row r="67" spans="1:2" ht="13.5" customHeight="1" x14ac:dyDescent="0.3">
      <c r="A67" s="1"/>
      <c r="B67" s="5"/>
    </row>
    <row r="68" spans="1:2" ht="13.5" customHeight="1" x14ac:dyDescent="0.3">
      <c r="A68" s="1"/>
      <c r="B68" s="5"/>
    </row>
    <row r="69" spans="1:2" ht="13.5" customHeight="1" x14ac:dyDescent="0.3">
      <c r="A69" s="1"/>
    </row>
    <row r="70" spans="1:2" ht="13.5" customHeight="1" x14ac:dyDescent="0.3">
      <c r="A70" s="1"/>
    </row>
    <row r="71" spans="1:2" ht="13.5" customHeight="1" x14ac:dyDescent="0.3">
      <c r="A71" s="1"/>
    </row>
    <row r="72" spans="1:2" ht="13.5" customHeight="1" x14ac:dyDescent="0.3">
      <c r="A72" s="1"/>
    </row>
    <row r="73" spans="1:2" ht="13.5" customHeight="1" x14ac:dyDescent="0.3">
      <c r="A73" s="1"/>
    </row>
    <row r="74" spans="1:2" ht="13.5" customHeight="1" x14ac:dyDescent="0.3">
      <c r="A74" s="2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5330-EB92-414D-8947-961450AB3571}">
  <sheetPr>
    <pageSetUpPr fitToPage="1"/>
  </sheetPr>
  <dimension ref="A1:AB76"/>
  <sheetViews>
    <sheetView workbookViewId="0">
      <selection activeCell="A44" sqref="A44"/>
    </sheetView>
  </sheetViews>
  <sheetFormatPr defaultRowHeight="14.4" x14ac:dyDescent="0.3"/>
  <cols>
    <col min="3" max="3" width="27" customWidth="1"/>
    <col min="4" max="4" width="15" customWidth="1"/>
    <col min="5" max="5" width="14.44140625" customWidth="1"/>
    <col min="6" max="6" width="11.44140625" customWidth="1"/>
    <col min="7" max="7" width="10.5546875" bestFit="1" customWidth="1"/>
    <col min="8" max="8" width="10.5546875" style="35" customWidth="1"/>
    <col min="24" max="24" width="10.5546875" bestFit="1" customWidth="1"/>
    <col min="25" max="25" width="14.109375" customWidth="1"/>
    <col min="26" max="26" width="11.5546875" bestFit="1" customWidth="1"/>
  </cols>
  <sheetData>
    <row r="1" spans="1:25" x14ac:dyDescent="0.3">
      <c r="A1" s="3" t="s">
        <v>17</v>
      </c>
      <c r="B1" s="4" t="s">
        <v>0</v>
      </c>
    </row>
    <row r="2" spans="1:25" x14ac:dyDescent="0.3">
      <c r="A2" s="3" t="s">
        <v>84</v>
      </c>
    </row>
    <row r="3" spans="1:25" x14ac:dyDescent="0.3">
      <c r="B3" s="3"/>
    </row>
    <row r="4" spans="1:25" x14ac:dyDescent="0.3">
      <c r="A4" s="4" t="s">
        <v>52</v>
      </c>
    </row>
    <row r="6" spans="1:25" x14ac:dyDescent="0.3">
      <c r="A6" t="s">
        <v>36</v>
      </c>
      <c r="B6" t="s">
        <v>37</v>
      </c>
      <c r="C6" t="s">
        <v>18</v>
      </c>
      <c r="D6" t="s">
        <v>34</v>
      </c>
      <c r="E6" t="s">
        <v>35</v>
      </c>
      <c r="F6" t="s">
        <v>6</v>
      </c>
      <c r="G6" t="s">
        <v>25</v>
      </c>
      <c r="H6" s="35" t="s">
        <v>70</v>
      </c>
      <c r="I6" t="s">
        <v>19</v>
      </c>
      <c r="J6" t="s">
        <v>43</v>
      </c>
      <c r="K6" t="s">
        <v>14</v>
      </c>
      <c r="L6" t="s">
        <v>10</v>
      </c>
      <c r="M6" t="s">
        <v>44</v>
      </c>
      <c r="N6" t="s">
        <v>26</v>
      </c>
      <c r="O6" t="s">
        <v>21</v>
      </c>
      <c r="P6" t="s">
        <v>27</v>
      </c>
      <c r="Q6" t="s">
        <v>28</v>
      </c>
      <c r="R6" t="s">
        <v>29</v>
      </c>
      <c r="S6" t="s">
        <v>76</v>
      </c>
      <c r="T6" t="s">
        <v>30</v>
      </c>
      <c r="U6" t="s">
        <v>31</v>
      </c>
      <c r="V6" t="s">
        <v>32</v>
      </c>
      <c r="W6" t="s">
        <v>33</v>
      </c>
      <c r="X6" s="96" t="s">
        <v>90</v>
      </c>
      <c r="Y6" t="s">
        <v>92</v>
      </c>
    </row>
    <row r="7" spans="1:25" x14ac:dyDescent="0.3">
      <c r="A7" t="s">
        <v>85</v>
      </c>
      <c r="B7" s="36">
        <v>200019</v>
      </c>
      <c r="C7" s="36" t="s">
        <v>20</v>
      </c>
      <c r="D7" s="87">
        <v>243.88</v>
      </c>
      <c r="E7" s="87">
        <v>0</v>
      </c>
      <c r="F7" s="100">
        <v>243.88</v>
      </c>
      <c r="G7" s="87">
        <v>211.68</v>
      </c>
      <c r="H7" s="87">
        <v>32.200000000000003</v>
      </c>
      <c r="I7" s="87"/>
    </row>
    <row r="8" spans="1:25" x14ac:dyDescent="0.3">
      <c r="B8" s="36">
        <v>200020</v>
      </c>
      <c r="C8" s="36" t="s">
        <v>19</v>
      </c>
      <c r="D8" s="87">
        <v>52.92</v>
      </c>
      <c r="E8" s="87">
        <v>0</v>
      </c>
      <c r="F8" s="50">
        <v>52.92</v>
      </c>
      <c r="G8" s="36"/>
      <c r="H8" s="36"/>
      <c r="I8" s="87">
        <v>52.92</v>
      </c>
    </row>
    <row r="9" spans="1:25" x14ac:dyDescent="0.3">
      <c r="B9" s="36">
        <v>200021</v>
      </c>
      <c r="C9" s="36" t="s">
        <v>86</v>
      </c>
      <c r="D9" s="87">
        <v>36.799999999999997</v>
      </c>
      <c r="E9" s="87">
        <v>7.37</v>
      </c>
      <c r="F9" s="50">
        <v>44.17</v>
      </c>
      <c r="G9" s="36"/>
      <c r="H9" s="36"/>
      <c r="I9" s="36"/>
      <c r="P9">
        <v>36.799999999999997</v>
      </c>
    </row>
    <row r="10" spans="1:25" x14ac:dyDescent="0.3">
      <c r="A10" t="s">
        <v>88</v>
      </c>
      <c r="B10" s="36">
        <v>200022</v>
      </c>
      <c r="C10" s="36" t="s">
        <v>20</v>
      </c>
      <c r="D10" s="87">
        <v>102.76</v>
      </c>
      <c r="E10" s="87">
        <v>0</v>
      </c>
      <c r="F10" s="50">
        <v>102.76</v>
      </c>
      <c r="G10" s="87">
        <v>70.56</v>
      </c>
      <c r="H10" s="87">
        <v>32.200000000000003</v>
      </c>
      <c r="I10" s="36"/>
    </row>
    <row r="11" spans="1:25" x14ac:dyDescent="0.3">
      <c r="B11" s="36">
        <v>200023</v>
      </c>
      <c r="C11" s="36" t="s">
        <v>19</v>
      </c>
      <c r="D11" s="87">
        <v>17.64</v>
      </c>
      <c r="E11" s="87">
        <v>0</v>
      </c>
      <c r="F11" s="50">
        <v>17.64</v>
      </c>
      <c r="G11" s="36"/>
      <c r="H11" s="36"/>
      <c r="I11" s="87">
        <v>17.64</v>
      </c>
    </row>
    <row r="12" spans="1:25" s="35" customFormat="1" x14ac:dyDescent="0.3">
      <c r="A12" s="35" t="s">
        <v>109</v>
      </c>
      <c r="B12" s="90" t="s">
        <v>110</v>
      </c>
      <c r="C12" s="36" t="s">
        <v>30</v>
      </c>
      <c r="D12" s="87">
        <v>447.48</v>
      </c>
      <c r="E12" s="87">
        <v>0</v>
      </c>
      <c r="F12" s="50">
        <v>447.48</v>
      </c>
      <c r="G12" s="36"/>
      <c r="H12" s="36"/>
      <c r="I12" s="87"/>
      <c r="T12" s="35">
        <v>447.48</v>
      </c>
    </row>
    <row r="13" spans="1:25" x14ac:dyDescent="0.3">
      <c r="A13" t="s">
        <v>87</v>
      </c>
      <c r="B13" s="36">
        <v>200024</v>
      </c>
      <c r="C13" s="36" t="s">
        <v>66</v>
      </c>
      <c r="D13" s="87">
        <v>134.33000000000001</v>
      </c>
      <c r="E13" s="87">
        <v>0</v>
      </c>
      <c r="F13" s="50">
        <v>134.33000000000001</v>
      </c>
      <c r="V13">
        <v>134.33000000000001</v>
      </c>
    </row>
    <row r="14" spans="1:25" x14ac:dyDescent="0.3">
      <c r="B14" s="36">
        <v>200025</v>
      </c>
      <c r="C14" s="36" t="s">
        <v>89</v>
      </c>
      <c r="D14" s="87">
        <v>100</v>
      </c>
      <c r="E14" s="87">
        <v>0</v>
      </c>
      <c r="F14" s="50">
        <v>100</v>
      </c>
      <c r="X14">
        <v>100</v>
      </c>
    </row>
    <row r="15" spans="1:25" x14ac:dyDescent="0.3">
      <c r="B15" s="36">
        <v>200026</v>
      </c>
      <c r="C15" s="36" t="s">
        <v>71</v>
      </c>
      <c r="D15" s="87">
        <v>35</v>
      </c>
      <c r="E15" s="87">
        <v>7</v>
      </c>
      <c r="F15" s="50">
        <v>42</v>
      </c>
      <c r="U15">
        <v>35</v>
      </c>
    </row>
    <row r="16" spans="1:25" x14ac:dyDescent="0.3">
      <c r="B16" s="36">
        <v>200027</v>
      </c>
      <c r="C16" s="36" t="s">
        <v>20</v>
      </c>
      <c r="D16" s="87">
        <v>205.52</v>
      </c>
      <c r="E16" s="87">
        <v>0</v>
      </c>
      <c r="F16" s="50">
        <v>205.52</v>
      </c>
      <c r="G16" s="87">
        <v>141.12</v>
      </c>
      <c r="H16" s="87">
        <v>64.400000000000006</v>
      </c>
    </row>
    <row r="17" spans="1:25" x14ac:dyDescent="0.3">
      <c r="B17" s="36">
        <v>200028</v>
      </c>
      <c r="C17" s="36" t="s">
        <v>19</v>
      </c>
      <c r="D17" s="87">
        <v>35.28</v>
      </c>
      <c r="E17" s="87">
        <v>0</v>
      </c>
      <c r="F17" s="50">
        <v>35.28</v>
      </c>
      <c r="I17" s="7">
        <v>35.28</v>
      </c>
    </row>
    <row r="18" spans="1:25" x14ac:dyDescent="0.3">
      <c r="A18" t="s">
        <v>91</v>
      </c>
      <c r="B18" s="36">
        <v>200029</v>
      </c>
      <c r="C18" s="36" t="s">
        <v>71</v>
      </c>
      <c r="D18" s="87">
        <v>6</v>
      </c>
      <c r="E18" s="87">
        <v>1.2</v>
      </c>
      <c r="F18" s="100">
        <v>7.2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>
        <v>6</v>
      </c>
      <c r="V18" s="7"/>
      <c r="W18" s="7"/>
    </row>
    <row r="19" spans="1:25" x14ac:dyDescent="0.3">
      <c r="B19" s="36">
        <v>200030</v>
      </c>
      <c r="C19" s="36" t="s">
        <v>71</v>
      </c>
      <c r="D19" s="87">
        <v>104.78</v>
      </c>
      <c r="E19" s="87">
        <v>0</v>
      </c>
      <c r="F19" s="100">
        <v>104.78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Y19">
        <v>104.78</v>
      </c>
    </row>
    <row r="20" spans="1:25" x14ac:dyDescent="0.3">
      <c r="B20" s="36">
        <v>200031</v>
      </c>
      <c r="C20" s="36" t="s">
        <v>93</v>
      </c>
      <c r="D20" s="87">
        <v>392.71</v>
      </c>
      <c r="E20" s="87">
        <v>0</v>
      </c>
      <c r="F20" s="100">
        <v>392.71</v>
      </c>
      <c r="G20" s="7"/>
      <c r="H20" s="7"/>
      <c r="I20" s="7"/>
      <c r="J20" s="7"/>
      <c r="K20" s="7"/>
      <c r="L20" s="7"/>
      <c r="M20" s="7"/>
      <c r="N20" s="7"/>
      <c r="O20" s="7">
        <v>392.71</v>
      </c>
      <c r="P20" s="7"/>
      <c r="Q20" s="7"/>
      <c r="R20" s="7"/>
      <c r="S20" s="7"/>
      <c r="T20" s="7"/>
      <c r="U20" s="7"/>
      <c r="V20" s="7"/>
      <c r="W20" s="7"/>
    </row>
    <row r="21" spans="1:25" x14ac:dyDescent="0.3">
      <c r="B21" s="36">
        <v>200032</v>
      </c>
      <c r="C21" s="36" t="s">
        <v>94</v>
      </c>
      <c r="D21" s="87">
        <v>223.2</v>
      </c>
      <c r="E21" s="87">
        <v>0</v>
      </c>
      <c r="F21" s="100">
        <v>223.2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223.2</v>
      </c>
      <c r="S21" s="7"/>
      <c r="T21" s="7"/>
      <c r="U21" s="7"/>
      <c r="V21" s="7"/>
      <c r="W21" s="7"/>
    </row>
    <row r="22" spans="1:25" x14ac:dyDescent="0.3">
      <c r="B22" s="36">
        <v>200033</v>
      </c>
      <c r="C22" s="36" t="s">
        <v>66</v>
      </c>
      <c r="D22" s="89">
        <v>98</v>
      </c>
      <c r="E22" s="89">
        <v>19.600000000000001</v>
      </c>
      <c r="F22" s="101">
        <v>117.6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>
        <v>98</v>
      </c>
    </row>
    <row r="23" spans="1:25" x14ac:dyDescent="0.3">
      <c r="B23" s="36">
        <v>200034</v>
      </c>
      <c r="C23" s="36" t="s">
        <v>20</v>
      </c>
      <c r="D23" s="87">
        <v>339.41</v>
      </c>
      <c r="E23" s="87">
        <v>0</v>
      </c>
      <c r="F23" s="50">
        <v>339.41</v>
      </c>
      <c r="G23" s="7">
        <v>274.61</v>
      </c>
      <c r="H23" s="7">
        <v>64.8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5" s="35" customFormat="1" x14ac:dyDescent="0.3">
      <c r="B24" s="36">
        <v>200035</v>
      </c>
      <c r="C24" s="36" t="s">
        <v>19</v>
      </c>
      <c r="D24" s="87">
        <v>68.650000000000006</v>
      </c>
      <c r="E24" s="87">
        <v>0</v>
      </c>
      <c r="F24" s="50">
        <v>68.650000000000006</v>
      </c>
      <c r="G24" s="7"/>
      <c r="H24" s="7"/>
      <c r="I24" s="7">
        <v>68.650000000000006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5" s="35" customFormat="1" x14ac:dyDescent="0.3">
      <c r="A25" s="35" t="s">
        <v>100</v>
      </c>
      <c r="B25" s="36">
        <v>200036</v>
      </c>
      <c r="C25" s="36" t="s">
        <v>20</v>
      </c>
      <c r="D25" s="87">
        <v>255.24</v>
      </c>
      <c r="E25" s="87">
        <v>0</v>
      </c>
      <c r="F25" s="50">
        <v>255.24</v>
      </c>
      <c r="G25" s="7">
        <v>221.04</v>
      </c>
      <c r="H25" s="7">
        <v>34.200000000000003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5" s="35" customFormat="1" x14ac:dyDescent="0.3">
      <c r="B26" s="36">
        <v>200037</v>
      </c>
      <c r="C26" s="36" t="s">
        <v>19</v>
      </c>
      <c r="D26" s="87">
        <v>55.26</v>
      </c>
      <c r="E26" s="87"/>
      <c r="F26" s="91">
        <v>55.26</v>
      </c>
      <c r="G26" s="7"/>
      <c r="H26" s="7"/>
      <c r="I26" s="7">
        <v>55.26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5" s="35" customFormat="1" x14ac:dyDescent="0.3">
      <c r="A27" s="35" t="s">
        <v>114</v>
      </c>
      <c r="B27" s="90" t="s">
        <v>110</v>
      </c>
      <c r="C27" s="36" t="s">
        <v>30</v>
      </c>
      <c r="D27" s="87">
        <v>447.48</v>
      </c>
      <c r="E27" s="87">
        <v>0</v>
      </c>
      <c r="F27" s="50">
        <v>447.48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447.48</v>
      </c>
      <c r="U27" s="7"/>
      <c r="V27" s="7"/>
      <c r="W27" s="7"/>
    </row>
    <row r="28" spans="1:25" x14ac:dyDescent="0.3">
      <c r="A28" t="s">
        <v>101</v>
      </c>
      <c r="B28" s="36">
        <v>200038</v>
      </c>
      <c r="C28" s="36" t="s">
        <v>20</v>
      </c>
      <c r="D28" s="87">
        <v>193.56</v>
      </c>
      <c r="E28" s="87">
        <v>0</v>
      </c>
      <c r="F28" s="100">
        <v>193.56</v>
      </c>
      <c r="G28" s="7">
        <v>147.36000000000001</v>
      </c>
      <c r="H28" s="7">
        <v>46.2</v>
      </c>
      <c r="I28" s="7" t="s">
        <v>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5" s="35" customFormat="1" x14ac:dyDescent="0.3">
      <c r="B29" s="44">
        <v>200039</v>
      </c>
      <c r="C29" s="44" t="s">
        <v>19</v>
      </c>
      <c r="D29" s="88">
        <v>36.840000000000003</v>
      </c>
      <c r="E29" s="88">
        <v>0</v>
      </c>
      <c r="F29" s="100">
        <v>36.840000000000003</v>
      </c>
      <c r="G29" s="7"/>
      <c r="H29" s="7"/>
      <c r="I29" s="7">
        <v>36.840000000000003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5" s="35" customFormat="1" x14ac:dyDescent="0.3">
      <c r="A30" s="35" t="s">
        <v>102</v>
      </c>
      <c r="B30" s="44">
        <v>200040</v>
      </c>
      <c r="C30" s="44" t="s">
        <v>103</v>
      </c>
      <c r="D30" s="88">
        <v>136.69</v>
      </c>
      <c r="E30" s="88">
        <v>0</v>
      </c>
      <c r="F30" s="100">
        <v>136.69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136.69</v>
      </c>
      <c r="S30" s="7"/>
      <c r="T30" s="7"/>
      <c r="U30" s="7"/>
      <c r="V30" s="7"/>
      <c r="W30" s="7"/>
    </row>
    <row r="31" spans="1:25" s="35" customFormat="1" x14ac:dyDescent="0.3">
      <c r="B31" s="44">
        <v>200041</v>
      </c>
      <c r="C31" s="44" t="s">
        <v>10</v>
      </c>
      <c r="D31" s="88">
        <v>40</v>
      </c>
      <c r="E31" s="88">
        <v>0</v>
      </c>
      <c r="F31" s="48">
        <v>40</v>
      </c>
      <c r="G31" s="87"/>
      <c r="H31" s="7"/>
      <c r="I31" s="7"/>
      <c r="J31" s="7"/>
      <c r="K31" s="7"/>
      <c r="L31" s="7">
        <v>40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5" s="35" customFormat="1" x14ac:dyDescent="0.3">
      <c r="B32" s="44">
        <v>200042</v>
      </c>
      <c r="C32" s="44" t="s">
        <v>104</v>
      </c>
      <c r="D32" s="88"/>
      <c r="E32" s="88"/>
      <c r="F32" s="8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8" s="35" customFormat="1" x14ac:dyDescent="0.3">
      <c r="B33" s="44">
        <v>200043</v>
      </c>
      <c r="C33" s="44" t="s">
        <v>105</v>
      </c>
      <c r="D33" s="88">
        <v>160</v>
      </c>
      <c r="E33" s="88">
        <v>0</v>
      </c>
      <c r="F33" s="100">
        <v>160</v>
      </c>
      <c r="G33" s="7"/>
      <c r="H33" s="7"/>
      <c r="I33" s="7"/>
      <c r="J33" s="7"/>
      <c r="K33" s="7"/>
      <c r="L33" s="7"/>
      <c r="M33" s="7">
        <v>160</v>
      </c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8" s="35" customFormat="1" x14ac:dyDescent="0.3">
      <c r="B34" s="44"/>
      <c r="C34" s="44"/>
      <c r="D34" s="84"/>
      <c r="E34" s="84"/>
      <c r="F34" s="8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8" x14ac:dyDescent="0.3">
      <c r="D35" s="7"/>
      <c r="E35" s="7"/>
      <c r="F35" s="3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8" x14ac:dyDescent="0.3">
      <c r="A36" s="37" t="s">
        <v>46</v>
      </c>
      <c r="C36" s="8"/>
      <c r="D36" s="7"/>
      <c r="E36" s="7"/>
      <c r="F36" s="4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8" x14ac:dyDescent="0.3">
      <c r="D37" s="7"/>
      <c r="E37" s="7"/>
      <c r="F37" s="1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8" x14ac:dyDescent="0.3">
      <c r="D38" s="7"/>
      <c r="E38" s="7"/>
      <c r="F38" s="1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8" x14ac:dyDescent="0.3">
      <c r="D39" s="10"/>
      <c r="E39" s="10"/>
      <c r="F39" s="1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5"/>
    </row>
    <row r="40" spans="1:28" x14ac:dyDescent="0.3">
      <c r="D40" s="6">
        <f t="shared" ref="D40:Y40" si="0">SUM(D7:D39)</f>
        <v>3969.43</v>
      </c>
      <c r="E40" s="6">
        <f t="shared" si="0"/>
        <v>35.17</v>
      </c>
      <c r="F40" s="6">
        <f t="shared" si="0"/>
        <v>4004.6</v>
      </c>
      <c r="G40" s="50">
        <f t="shared" si="0"/>
        <v>1066.3699999999999</v>
      </c>
      <c r="H40" s="50">
        <f t="shared" si="0"/>
        <v>274</v>
      </c>
      <c r="I40" s="50">
        <f t="shared" si="0"/>
        <v>266.59000000000003</v>
      </c>
      <c r="J40" s="50">
        <f t="shared" si="0"/>
        <v>0</v>
      </c>
      <c r="K40" s="50">
        <f t="shared" si="0"/>
        <v>0</v>
      </c>
      <c r="L40" s="50">
        <f t="shared" si="0"/>
        <v>40</v>
      </c>
      <c r="M40" s="50">
        <f t="shared" si="0"/>
        <v>160</v>
      </c>
      <c r="N40" s="50">
        <f t="shared" si="0"/>
        <v>0</v>
      </c>
      <c r="O40" s="50">
        <f t="shared" si="0"/>
        <v>392.71</v>
      </c>
      <c r="P40" s="50">
        <f t="shared" si="0"/>
        <v>36.799999999999997</v>
      </c>
      <c r="Q40" s="50">
        <f t="shared" si="0"/>
        <v>0</v>
      </c>
      <c r="R40" s="50">
        <f t="shared" si="0"/>
        <v>359.89</v>
      </c>
      <c r="S40" s="50">
        <f t="shared" si="0"/>
        <v>0</v>
      </c>
      <c r="T40" s="50">
        <f t="shared" si="0"/>
        <v>894.96</v>
      </c>
      <c r="U40" s="50">
        <f t="shared" si="0"/>
        <v>41</v>
      </c>
      <c r="V40" s="50">
        <f t="shared" si="0"/>
        <v>134.33000000000001</v>
      </c>
      <c r="W40" s="50">
        <f t="shared" si="0"/>
        <v>98</v>
      </c>
      <c r="X40" s="50">
        <f t="shared" si="0"/>
        <v>100</v>
      </c>
      <c r="Y40" s="50">
        <f t="shared" si="0"/>
        <v>104.78</v>
      </c>
      <c r="Z40" s="8">
        <f>SUM(G40:Y40)</f>
        <v>3969.4300000000003</v>
      </c>
    </row>
    <row r="41" spans="1:28" x14ac:dyDescent="0.3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8" x14ac:dyDescent="0.3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8" x14ac:dyDescent="0.3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8" x14ac:dyDescent="0.3">
      <c r="A44" s="3" t="s">
        <v>146</v>
      </c>
      <c r="B44" s="4" t="s">
        <v>53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8" x14ac:dyDescent="0.3">
      <c r="A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8" x14ac:dyDescent="0.3">
      <c r="A46" s="36" t="s">
        <v>124</v>
      </c>
      <c r="B46" s="36"/>
      <c r="C46" s="36" t="s">
        <v>41</v>
      </c>
      <c r="D46" s="88">
        <v>1930.35</v>
      </c>
      <c r="E46" s="84" t="s">
        <v>1</v>
      </c>
      <c r="F46" s="104" t="s">
        <v>1</v>
      </c>
      <c r="G46" s="8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8" s="35" customFormat="1" x14ac:dyDescent="0.3">
      <c r="A47" s="36" t="s">
        <v>124</v>
      </c>
      <c r="B47" s="36"/>
      <c r="C47" s="36" t="s">
        <v>113</v>
      </c>
      <c r="D47" s="88">
        <v>694.08</v>
      </c>
      <c r="E47" s="84"/>
      <c r="F47" s="104"/>
      <c r="G47" s="8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8" x14ac:dyDescent="0.3">
      <c r="A48" s="36" t="s">
        <v>111</v>
      </c>
      <c r="B48" s="36"/>
      <c r="C48" s="36" t="s">
        <v>41</v>
      </c>
      <c r="D48" s="88">
        <v>1930.34</v>
      </c>
      <c r="E48" s="84"/>
      <c r="F48" s="104" t="s">
        <v>1</v>
      </c>
      <c r="G48" s="8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5"/>
      <c r="Y48" s="15"/>
      <c r="Z48" s="15"/>
      <c r="AA48" s="15"/>
      <c r="AB48" s="15"/>
    </row>
    <row r="49" spans="1:28" s="35" customFormat="1" x14ac:dyDescent="0.3">
      <c r="A49" s="36" t="s">
        <v>112</v>
      </c>
      <c r="B49" s="36"/>
      <c r="C49" s="36" t="s">
        <v>113</v>
      </c>
      <c r="D49" s="88">
        <v>707.31</v>
      </c>
      <c r="E49" s="84"/>
      <c r="F49" s="104"/>
      <c r="G49" s="8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5"/>
      <c r="Y49" s="15"/>
      <c r="Z49" s="15"/>
      <c r="AA49" s="15"/>
      <c r="AB49" s="15"/>
    </row>
    <row r="50" spans="1:28" x14ac:dyDescent="0.3">
      <c r="A50" s="36" t="s">
        <v>116</v>
      </c>
      <c r="B50" s="36"/>
      <c r="C50" s="36" t="s">
        <v>115</v>
      </c>
      <c r="D50" s="88">
        <v>295.06</v>
      </c>
      <c r="E50" s="84"/>
      <c r="F50" s="105"/>
      <c r="G50" s="6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5"/>
      <c r="Y50" s="15"/>
      <c r="Z50" s="15"/>
      <c r="AA50" s="15"/>
      <c r="AB50" s="15"/>
    </row>
    <row r="51" spans="1:28" x14ac:dyDescent="0.3">
      <c r="A51" s="36" t="s">
        <v>128</v>
      </c>
      <c r="B51" s="36"/>
      <c r="C51" s="36" t="s">
        <v>42</v>
      </c>
      <c r="D51" s="110">
        <v>252.2</v>
      </c>
      <c r="E51" s="84"/>
      <c r="F51" s="107" t="s">
        <v>1</v>
      </c>
      <c r="G51" s="4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5"/>
      <c r="Y51" s="15"/>
      <c r="Z51" s="15"/>
      <c r="AA51" s="15"/>
      <c r="AB51" s="15"/>
    </row>
    <row r="52" spans="1:28" x14ac:dyDescent="0.3">
      <c r="D52" s="84">
        <f>SUM(D46:D51)</f>
        <v>5809.34</v>
      </c>
      <c r="E52" s="84"/>
      <c r="F52" s="86">
        <f>SUM(F46:F51)</f>
        <v>0</v>
      </c>
      <c r="G52" s="8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5"/>
      <c r="Y52" s="15"/>
      <c r="Z52" s="15"/>
      <c r="AA52" s="15"/>
      <c r="AB52" s="15"/>
    </row>
    <row r="53" spans="1:28" x14ac:dyDescent="0.3">
      <c r="D53" s="84"/>
      <c r="E53" s="84"/>
      <c r="F53" s="84"/>
      <c r="G53" s="8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5"/>
      <c r="Y53" s="15"/>
      <c r="Z53" s="15"/>
      <c r="AA53" s="15"/>
      <c r="AB53" s="15"/>
    </row>
    <row r="54" spans="1:28" x14ac:dyDescent="0.3">
      <c r="D54" s="84"/>
      <c r="E54" s="84"/>
      <c r="F54" s="84"/>
      <c r="G54" s="8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5"/>
      <c r="Y54" s="15"/>
      <c r="Z54" s="15"/>
      <c r="AA54" s="15"/>
      <c r="AB54" s="15"/>
    </row>
    <row r="55" spans="1:28" x14ac:dyDescent="0.3">
      <c r="D55" s="84"/>
      <c r="E55" s="84"/>
      <c r="F55" s="84"/>
      <c r="G55" s="8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5"/>
      <c r="Y55" s="15"/>
      <c r="Z55" s="15"/>
      <c r="AA55" s="15"/>
      <c r="AB55" s="15"/>
    </row>
    <row r="56" spans="1:28" x14ac:dyDescent="0.3">
      <c r="A56" s="4" t="s">
        <v>54</v>
      </c>
      <c r="D56" s="84"/>
      <c r="E56" s="84"/>
      <c r="F56" s="84"/>
      <c r="G56" s="8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8" x14ac:dyDescent="0.3">
      <c r="A57" s="3" t="s">
        <v>36</v>
      </c>
      <c r="B57" t="s">
        <v>63</v>
      </c>
      <c r="C57" t="s">
        <v>64</v>
      </c>
      <c r="D57" s="84" t="s">
        <v>34</v>
      </c>
      <c r="E57" s="84" t="s">
        <v>35</v>
      </c>
      <c r="F57" s="84" t="s">
        <v>6</v>
      </c>
      <c r="G57" s="8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8" x14ac:dyDescent="0.3">
      <c r="A58" t="s">
        <v>97</v>
      </c>
      <c r="B58">
        <v>100041</v>
      </c>
      <c r="C58" t="s">
        <v>98</v>
      </c>
      <c r="D58" s="84">
        <v>368.22</v>
      </c>
      <c r="E58" s="84">
        <v>0</v>
      </c>
      <c r="F58" s="85">
        <v>368.22</v>
      </c>
      <c r="G58" s="8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8" x14ac:dyDescent="0.3">
      <c r="B59" s="36">
        <v>100042</v>
      </c>
      <c r="C59" s="36" t="s">
        <v>99</v>
      </c>
      <c r="D59" s="88">
        <v>35</v>
      </c>
      <c r="E59" s="84">
        <v>0</v>
      </c>
      <c r="F59" s="85">
        <v>35</v>
      </c>
      <c r="G59" s="8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8" x14ac:dyDescent="0.3">
      <c r="A60" t="s">
        <v>1</v>
      </c>
      <c r="B60" s="37"/>
      <c r="C60" s="37"/>
      <c r="D60" s="106"/>
      <c r="E60" s="45"/>
      <c r="F60" s="108"/>
      <c r="G60" s="68"/>
      <c r="H60" s="12"/>
      <c r="I60" s="12"/>
      <c r="J60" s="12"/>
      <c r="K60" s="12"/>
      <c r="L60" s="12"/>
      <c r="M60" s="12"/>
      <c r="N60" s="12"/>
      <c r="O60" s="12" t="s">
        <v>1</v>
      </c>
      <c r="P60" s="12"/>
      <c r="Q60" s="12"/>
      <c r="R60" s="12"/>
      <c r="S60" s="12"/>
      <c r="T60" s="12"/>
      <c r="U60" s="12"/>
      <c r="V60" s="12"/>
      <c r="W60" s="12"/>
    </row>
    <row r="61" spans="1:28" x14ac:dyDescent="0.3">
      <c r="D61" s="86">
        <f>SUM(D58:D60)</f>
        <v>403.22</v>
      </c>
      <c r="E61" s="86">
        <f>SUM(E58:E60)</f>
        <v>0</v>
      </c>
      <c r="F61" s="86">
        <f>SUM(F58:F60)</f>
        <v>403.22</v>
      </c>
      <c r="G61" s="8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6"/>
      <c r="T61" s="12"/>
      <c r="U61" s="12"/>
      <c r="V61" s="12"/>
      <c r="W61" s="12"/>
    </row>
    <row r="62" spans="1:28" x14ac:dyDescent="0.3">
      <c r="D62" s="83"/>
      <c r="E62" s="83"/>
      <c r="F62" s="84"/>
      <c r="G62" s="83"/>
    </row>
    <row r="63" spans="1:28" x14ac:dyDescent="0.3">
      <c r="D63" s="83"/>
      <c r="E63" s="83"/>
      <c r="F63" s="84"/>
      <c r="G63" s="8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28" x14ac:dyDescent="0.3">
      <c r="D64" s="83"/>
      <c r="E64" s="83"/>
      <c r="F64" s="84"/>
      <c r="G64" s="83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x14ac:dyDescent="0.3">
      <c r="D65" s="83"/>
      <c r="E65" s="83"/>
      <c r="F65" s="84"/>
      <c r="G65" s="83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3">
      <c r="D66" s="83"/>
      <c r="E66" s="83"/>
      <c r="F66" s="84"/>
      <c r="G66" s="83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x14ac:dyDescent="0.3">
      <c r="A67" s="4" t="s">
        <v>55</v>
      </c>
      <c r="D67" s="83"/>
      <c r="E67" s="83"/>
      <c r="F67" s="84"/>
      <c r="G67" s="8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3">
      <c r="A68" t="s">
        <v>36</v>
      </c>
      <c r="B68" t="s">
        <v>1</v>
      </c>
      <c r="C68" t="s">
        <v>65</v>
      </c>
      <c r="D68" s="83"/>
      <c r="E68" s="83"/>
      <c r="F68" s="84" t="s">
        <v>6</v>
      </c>
      <c r="G68" s="8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3">
      <c r="A69" s="36" t="s">
        <v>95</v>
      </c>
      <c r="B69" s="36"/>
      <c r="C69" s="36" t="s">
        <v>96</v>
      </c>
      <c r="D69" s="83"/>
      <c r="E69" s="83"/>
      <c r="F69" s="111">
        <v>736.44</v>
      </c>
      <c r="G69" s="8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3">
      <c r="D70" s="83"/>
      <c r="E70" s="83"/>
      <c r="F70" s="86">
        <f>SUM(F69:F69)</f>
        <v>736.44</v>
      </c>
      <c r="G70" s="8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3">
      <c r="D71" s="83"/>
      <c r="E71" s="83"/>
      <c r="F71" s="83"/>
      <c r="G71" s="8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x14ac:dyDescent="0.3">
      <c r="D72" s="83"/>
      <c r="E72" s="83"/>
      <c r="F72" s="83"/>
      <c r="G72" s="83"/>
    </row>
    <row r="73" spans="1:19" x14ac:dyDescent="0.3">
      <c r="D73" s="83"/>
      <c r="E73" s="83"/>
      <c r="F73" s="83"/>
      <c r="G73" s="83"/>
    </row>
    <row r="74" spans="1:19" x14ac:dyDescent="0.3">
      <c r="A74" s="3" t="s">
        <v>49</v>
      </c>
      <c r="D74" s="83"/>
      <c r="E74" s="83"/>
      <c r="F74" s="83"/>
      <c r="G74" s="109"/>
      <c r="H74" s="15"/>
      <c r="I74" s="15"/>
      <c r="J74" s="15"/>
      <c r="K74" s="15"/>
      <c r="L74" s="15"/>
      <c r="M74" s="15"/>
      <c r="N74" s="15"/>
    </row>
    <row r="75" spans="1:19" x14ac:dyDescent="0.3">
      <c r="A75" t="s">
        <v>108</v>
      </c>
      <c r="B75" t="s">
        <v>50</v>
      </c>
      <c r="D75" s="83"/>
      <c r="E75" s="83"/>
      <c r="F75" s="45">
        <v>0</v>
      </c>
      <c r="G75" s="68"/>
      <c r="H75" s="12"/>
      <c r="I75" s="12"/>
      <c r="J75" s="12"/>
      <c r="K75" s="12"/>
      <c r="L75" s="12"/>
      <c r="M75" s="12"/>
      <c r="N75" s="12"/>
    </row>
    <row r="76" spans="1:19" x14ac:dyDescent="0.3">
      <c r="D76" s="83"/>
      <c r="E76" s="83"/>
      <c r="F76" s="86">
        <v>0</v>
      </c>
      <c r="G76" s="84"/>
      <c r="H76" s="7"/>
      <c r="I76" s="7"/>
      <c r="J76" s="7"/>
      <c r="K76" s="7"/>
      <c r="L76" s="7"/>
      <c r="M76" s="7"/>
      <c r="N76" s="7"/>
    </row>
  </sheetData>
  <pageMargins left="0.7" right="0.7" top="0.75" bottom="0.75" header="0.3" footer="0.3"/>
  <pageSetup scale="4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7D83-63CF-4FE3-BDE5-BF115B05E787}">
  <dimension ref="A1:D18"/>
  <sheetViews>
    <sheetView workbookViewId="0">
      <selection activeCell="C21" sqref="C21"/>
    </sheetView>
  </sheetViews>
  <sheetFormatPr defaultRowHeight="14.4" x14ac:dyDescent="0.3"/>
  <cols>
    <col min="1" max="1" width="29.109375" customWidth="1"/>
    <col min="3" max="3" width="20.33203125" customWidth="1"/>
    <col min="4" max="4" width="11.6640625" customWidth="1"/>
  </cols>
  <sheetData>
    <row r="1" spans="1:4" x14ac:dyDescent="0.3">
      <c r="A1" s="4" t="s">
        <v>147</v>
      </c>
    </row>
    <row r="2" spans="1:4" x14ac:dyDescent="0.3">
      <c r="A2" s="3" t="s">
        <v>23</v>
      </c>
      <c r="D2" s="3" t="s">
        <v>48</v>
      </c>
    </row>
    <row r="3" spans="1:4" x14ac:dyDescent="0.3">
      <c r="A3" s="3"/>
      <c r="D3" s="3"/>
    </row>
    <row r="5" spans="1:4" x14ac:dyDescent="0.3">
      <c r="A5" s="3" t="s">
        <v>22</v>
      </c>
      <c r="C5" s="3" t="s">
        <v>117</v>
      </c>
      <c r="D5" s="6">
        <v>1632.68</v>
      </c>
    </row>
    <row r="8" spans="1:4" x14ac:dyDescent="0.3">
      <c r="A8" t="s">
        <v>38</v>
      </c>
      <c r="D8" s="8">
        <f>Cashbooks!F70</f>
        <v>736.44</v>
      </c>
    </row>
    <row r="10" spans="1:4" x14ac:dyDescent="0.3">
      <c r="A10" t="s">
        <v>39</v>
      </c>
      <c r="D10" s="17">
        <f>Cashbooks!F61</f>
        <v>403.22</v>
      </c>
    </row>
    <row r="11" spans="1:4" x14ac:dyDescent="0.3">
      <c r="D11" s="15"/>
    </row>
    <row r="13" spans="1:4" x14ac:dyDescent="0.3">
      <c r="A13" t="s">
        <v>6</v>
      </c>
      <c r="D13" s="9">
        <f>D5+D8-D10</f>
        <v>1965.8999999999999</v>
      </c>
    </row>
    <row r="16" spans="1:4" x14ac:dyDescent="0.3">
      <c r="A16" s="3" t="s">
        <v>22</v>
      </c>
      <c r="C16" s="37" t="s">
        <v>118</v>
      </c>
      <c r="D16" s="11">
        <v>1965.9</v>
      </c>
    </row>
    <row r="18" spans="1:4" x14ac:dyDescent="0.3">
      <c r="A18" t="s">
        <v>40</v>
      </c>
      <c r="D18" s="7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2085-B1AD-4A8B-B4E3-6EE7523D0DA3}">
  <dimension ref="A1:E35"/>
  <sheetViews>
    <sheetView workbookViewId="0">
      <selection activeCell="D10" sqref="D10"/>
    </sheetView>
  </sheetViews>
  <sheetFormatPr defaultRowHeight="14.4" x14ac:dyDescent="0.3"/>
  <cols>
    <col min="4" max="4" width="21.88671875" customWidth="1"/>
    <col min="5" max="5" width="12" customWidth="1"/>
  </cols>
  <sheetData>
    <row r="1" spans="1:5" x14ac:dyDescent="0.3">
      <c r="A1" s="4" t="s">
        <v>147</v>
      </c>
    </row>
    <row r="2" spans="1:5" x14ac:dyDescent="0.3">
      <c r="A2" s="3" t="s">
        <v>24</v>
      </c>
      <c r="D2" s="3" t="s">
        <v>47</v>
      </c>
    </row>
    <row r="4" spans="1:5" x14ac:dyDescent="0.3">
      <c r="A4" s="3" t="s">
        <v>22</v>
      </c>
      <c r="C4" s="7"/>
      <c r="D4" s="6" t="s">
        <v>117</v>
      </c>
      <c r="E4" s="6">
        <v>4943.3599999999997</v>
      </c>
    </row>
    <row r="6" spans="1:5" x14ac:dyDescent="0.3">
      <c r="A6" t="s">
        <v>38</v>
      </c>
      <c r="E6" s="8">
        <f>Cashbooks!D52</f>
        <v>5809.34</v>
      </c>
    </row>
    <row r="8" spans="1:5" x14ac:dyDescent="0.3">
      <c r="A8" t="s">
        <v>39</v>
      </c>
      <c r="E8" s="17">
        <f>Cashbooks!F40</f>
        <v>4004.6</v>
      </c>
    </row>
    <row r="10" spans="1:5" x14ac:dyDescent="0.3">
      <c r="A10" t="s">
        <v>6</v>
      </c>
      <c r="E10" s="9">
        <f>E4+E6-E8</f>
        <v>6748.1</v>
      </c>
    </row>
    <row r="11" spans="1:5" s="35" customFormat="1" x14ac:dyDescent="0.3">
      <c r="A11" s="35" t="s">
        <v>130</v>
      </c>
      <c r="E11" s="102">
        <f>E30</f>
        <v>668.58</v>
      </c>
    </row>
    <row r="12" spans="1:5" s="35" customFormat="1" x14ac:dyDescent="0.3">
      <c r="A12" t="s">
        <v>129</v>
      </c>
      <c r="E12" s="103">
        <f>E35</f>
        <v>95.259999999999991</v>
      </c>
    </row>
    <row r="13" spans="1:5" s="35" customFormat="1" x14ac:dyDescent="0.3">
      <c r="A13" s="35" t="s">
        <v>131</v>
      </c>
      <c r="E13" s="9">
        <f>E10-E11+E12</f>
        <v>6174.7800000000007</v>
      </c>
    </row>
    <row r="14" spans="1:5" s="35" customFormat="1" x14ac:dyDescent="0.3">
      <c r="E14" s="9"/>
    </row>
    <row r="16" spans="1:5" x14ac:dyDescent="0.3">
      <c r="A16" s="37" t="s">
        <v>127</v>
      </c>
      <c r="E16" s="6">
        <v>6174.78</v>
      </c>
    </row>
    <row r="17" spans="1:5" s="35" customFormat="1" x14ac:dyDescent="0.3">
      <c r="A17"/>
      <c r="E17" s="6"/>
    </row>
    <row r="19" spans="1:5" x14ac:dyDescent="0.3">
      <c r="A19" t="s">
        <v>45</v>
      </c>
      <c r="E19" s="8">
        <f>E13-E16</f>
        <v>0</v>
      </c>
    </row>
    <row r="21" spans="1:5" x14ac:dyDescent="0.3">
      <c r="A21" s="37" t="s">
        <v>125</v>
      </c>
      <c r="B21" s="35"/>
      <c r="C21" s="7"/>
      <c r="D21" s="7"/>
      <c r="E21" s="7"/>
    </row>
    <row r="22" spans="1:5" x14ac:dyDescent="0.3">
      <c r="A22" s="96">
        <v>200006</v>
      </c>
      <c r="B22" s="96"/>
      <c r="C22" s="97"/>
      <c r="D22" s="97"/>
      <c r="E22" s="98">
        <v>170.4</v>
      </c>
    </row>
    <row r="23" spans="1:5" x14ac:dyDescent="0.3">
      <c r="A23" s="96">
        <v>200007</v>
      </c>
      <c r="B23" s="96"/>
      <c r="C23" s="97"/>
      <c r="D23" s="97"/>
      <c r="E23" s="98">
        <v>240</v>
      </c>
    </row>
    <row r="24" spans="1:5" x14ac:dyDescent="0.3">
      <c r="A24" s="96">
        <v>200010</v>
      </c>
      <c r="B24" s="96"/>
      <c r="C24" s="97"/>
      <c r="D24" s="97"/>
      <c r="E24" s="98">
        <v>52.92</v>
      </c>
    </row>
    <row r="25" spans="1:5" x14ac:dyDescent="0.3">
      <c r="A25" s="96">
        <v>200013</v>
      </c>
      <c r="B25" s="96"/>
      <c r="C25" s="97"/>
      <c r="D25" s="97"/>
      <c r="E25" s="98">
        <v>38.799999999999997</v>
      </c>
    </row>
    <row r="26" spans="1:5" x14ac:dyDescent="0.3">
      <c r="A26" s="96">
        <v>200015</v>
      </c>
      <c r="B26" s="96"/>
      <c r="C26" s="97"/>
      <c r="D26" s="97"/>
      <c r="E26" s="98">
        <v>26.46</v>
      </c>
    </row>
    <row r="27" spans="1:5" x14ac:dyDescent="0.3">
      <c r="A27" s="96">
        <v>200016</v>
      </c>
      <c r="B27" s="96"/>
      <c r="C27" s="97"/>
      <c r="D27" s="97"/>
      <c r="E27" s="98">
        <v>90</v>
      </c>
    </row>
    <row r="28" spans="1:5" x14ac:dyDescent="0.3">
      <c r="A28" s="96">
        <v>200017</v>
      </c>
      <c r="B28" s="96"/>
      <c r="C28" s="97"/>
      <c r="D28" s="97"/>
      <c r="E28" s="98">
        <v>10</v>
      </c>
    </row>
    <row r="29" spans="1:5" x14ac:dyDescent="0.3">
      <c r="A29" s="96">
        <v>200018</v>
      </c>
      <c r="B29" s="96"/>
      <c r="C29" s="97"/>
      <c r="D29" s="97"/>
      <c r="E29" s="99">
        <v>40</v>
      </c>
    </row>
    <row r="30" spans="1:5" x14ac:dyDescent="0.3">
      <c r="E30" s="9">
        <f>SUM(E22:E29)</f>
        <v>668.58</v>
      </c>
    </row>
    <row r="32" spans="1:5" x14ac:dyDescent="0.3">
      <c r="A32" s="37" t="s">
        <v>126</v>
      </c>
    </row>
    <row r="33" spans="1:5" x14ac:dyDescent="0.3">
      <c r="A33">
        <v>200037</v>
      </c>
      <c r="E33" s="7">
        <v>55.26</v>
      </c>
    </row>
    <row r="34" spans="1:5" x14ac:dyDescent="0.3">
      <c r="A34">
        <v>200041</v>
      </c>
      <c r="E34" s="10">
        <v>40</v>
      </c>
    </row>
    <row r="35" spans="1:5" x14ac:dyDescent="0.3">
      <c r="E35" s="6">
        <f>SUM(E33:E34)</f>
        <v>95.259999999999991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7B20-0568-44B5-A9A8-4F0A1107F8B3}">
  <dimension ref="A1:F22"/>
  <sheetViews>
    <sheetView tabSelected="1" workbookViewId="0">
      <selection activeCell="F15" sqref="F15"/>
    </sheetView>
  </sheetViews>
  <sheetFormatPr defaultRowHeight="14.4" x14ac:dyDescent="0.3"/>
  <cols>
    <col min="1" max="1" width="20.6640625" customWidth="1"/>
    <col min="2" max="2" width="21.5546875" customWidth="1"/>
    <col min="3" max="3" width="16.44140625" customWidth="1"/>
    <col min="4" max="4" width="16.109375" customWidth="1"/>
    <col min="5" max="5" width="24.44140625" customWidth="1"/>
  </cols>
  <sheetData>
    <row r="1" spans="1:6" x14ac:dyDescent="0.3">
      <c r="A1" s="4" t="s">
        <v>78</v>
      </c>
    </row>
    <row r="2" spans="1:6" s="35" customFormat="1" x14ac:dyDescent="0.3">
      <c r="A2" s="37" t="s">
        <v>140</v>
      </c>
    </row>
    <row r="3" spans="1:6" x14ac:dyDescent="0.3">
      <c r="A3" s="15"/>
      <c r="B3" s="15"/>
      <c r="C3" s="15"/>
    </row>
    <row r="4" spans="1:6" x14ac:dyDescent="0.3">
      <c r="A4" s="69" t="s">
        <v>80</v>
      </c>
      <c r="B4" s="76" t="s">
        <v>133</v>
      </c>
      <c r="C4" s="69" t="s">
        <v>134</v>
      </c>
      <c r="D4" s="69" t="s">
        <v>135</v>
      </c>
      <c r="E4" s="69" t="s">
        <v>132</v>
      </c>
      <c r="F4" s="15"/>
    </row>
    <row r="5" spans="1:6" s="35" customFormat="1" x14ac:dyDescent="0.3">
      <c r="A5" s="69"/>
      <c r="B5" s="70"/>
      <c r="C5" s="69"/>
      <c r="D5" s="69"/>
      <c r="E5" s="69"/>
      <c r="F5" s="15"/>
    </row>
    <row r="6" spans="1:6" x14ac:dyDescent="0.3">
      <c r="A6" s="69" t="s">
        <v>51</v>
      </c>
      <c r="B6" s="71">
        <v>1632.68</v>
      </c>
      <c r="C6" s="72">
        <v>333.22</v>
      </c>
      <c r="D6" s="72">
        <v>0</v>
      </c>
      <c r="E6" s="72">
        <f>B6+C6</f>
        <v>1965.9</v>
      </c>
      <c r="F6" s="15"/>
    </row>
    <row r="7" spans="1:6" s="35" customFormat="1" x14ac:dyDescent="0.3">
      <c r="A7" s="69" t="s">
        <v>136</v>
      </c>
      <c r="B7" s="71"/>
      <c r="C7" s="72">
        <v>972.76</v>
      </c>
      <c r="D7" s="72">
        <v>104.78</v>
      </c>
      <c r="E7" s="72">
        <f>C7-D7</f>
        <v>867.98</v>
      </c>
      <c r="F7" s="15" t="s">
        <v>138</v>
      </c>
    </row>
    <row r="8" spans="1:6" s="35" customFormat="1" x14ac:dyDescent="0.3">
      <c r="A8" s="69" t="s">
        <v>137</v>
      </c>
      <c r="B8" s="71"/>
      <c r="C8" s="72">
        <v>500</v>
      </c>
      <c r="D8" s="72">
        <v>0</v>
      </c>
      <c r="E8" s="72">
        <f>C8-D8</f>
        <v>500</v>
      </c>
      <c r="F8" s="15" t="s">
        <v>138</v>
      </c>
    </row>
    <row r="9" spans="1:6" s="35" customFormat="1" x14ac:dyDescent="0.3">
      <c r="A9" s="69" t="s">
        <v>148</v>
      </c>
      <c r="B9" s="71"/>
      <c r="C9" s="72">
        <v>295.06</v>
      </c>
      <c r="D9" s="72">
        <v>0</v>
      </c>
      <c r="E9" s="72">
        <f>C9-D9</f>
        <v>295.06</v>
      </c>
      <c r="F9" s="15" t="s">
        <v>139</v>
      </c>
    </row>
    <row r="10" spans="1:6" x14ac:dyDescent="0.3">
      <c r="A10" s="69" t="s">
        <v>29</v>
      </c>
      <c r="B10" s="71">
        <v>1547.5</v>
      </c>
      <c r="C10" s="72">
        <v>252.2</v>
      </c>
      <c r="D10" s="72">
        <v>150</v>
      </c>
      <c r="E10" s="72">
        <f>B10+C10-D10</f>
        <v>1649.7</v>
      </c>
      <c r="F10" s="15"/>
    </row>
    <row r="11" spans="1:6" s="35" customFormat="1" x14ac:dyDescent="0.3">
      <c r="A11" s="69" t="s">
        <v>60</v>
      </c>
      <c r="B11" s="71">
        <v>3348.2330000000002</v>
      </c>
      <c r="C11" s="72"/>
      <c r="D11" s="72"/>
      <c r="E11" s="72">
        <v>2778.65</v>
      </c>
      <c r="F11" s="15"/>
    </row>
    <row r="12" spans="1:6" x14ac:dyDescent="0.3">
      <c r="A12" s="76" t="s">
        <v>81</v>
      </c>
      <c r="B12" s="77">
        <v>0</v>
      </c>
      <c r="C12" s="71">
        <v>1401.39</v>
      </c>
      <c r="D12" s="71">
        <v>0</v>
      </c>
      <c r="E12" s="71">
        <f>C12-D12</f>
        <v>1401.39</v>
      </c>
      <c r="F12" s="109" t="s">
        <v>149</v>
      </c>
    </row>
    <row r="13" spans="1:6" x14ac:dyDescent="0.3">
      <c r="A13" s="73" t="s">
        <v>79</v>
      </c>
      <c r="B13" s="74">
        <f>SUM(B6:B12)</f>
        <v>6528.4130000000005</v>
      </c>
      <c r="C13" s="75"/>
      <c r="D13" s="75"/>
      <c r="E13" s="75">
        <f>SUM(E6:E12)</f>
        <v>9458.68</v>
      </c>
      <c r="F13" s="66"/>
    </row>
    <row r="14" spans="1:6" x14ac:dyDescent="0.3">
      <c r="A14" s="78"/>
      <c r="B14" s="77"/>
      <c r="C14" s="79"/>
      <c r="D14" s="79"/>
      <c r="E14" s="79"/>
      <c r="F14" s="15"/>
    </row>
    <row r="15" spans="1:6" x14ac:dyDescent="0.3">
      <c r="A15" s="15"/>
      <c r="B15" s="15"/>
      <c r="C15" s="15"/>
      <c r="F15" s="15"/>
    </row>
    <row r="16" spans="1:6" x14ac:dyDescent="0.3">
      <c r="A16" s="65"/>
      <c r="B16" s="36"/>
    </row>
    <row r="17" spans="1:2" x14ac:dyDescent="0.3">
      <c r="A17" s="54"/>
      <c r="B17" s="36"/>
    </row>
    <row r="18" spans="1:2" x14ac:dyDescent="0.3">
      <c r="A18" s="54"/>
      <c r="B18" s="36"/>
    </row>
    <row r="19" spans="1:2" x14ac:dyDescent="0.3">
      <c r="A19" s="54"/>
      <c r="B19" s="36"/>
    </row>
    <row r="20" spans="1:2" x14ac:dyDescent="0.3">
      <c r="A20" s="55"/>
      <c r="B20" s="5"/>
    </row>
    <row r="21" spans="1:2" x14ac:dyDescent="0.3">
      <c r="A21" s="1"/>
      <c r="B21" s="5"/>
    </row>
    <row r="22" spans="1:2" x14ac:dyDescent="0.3">
      <c r="A22" s="1"/>
      <c r="B22" s="5"/>
    </row>
  </sheetData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Accounts for YE 31.03.2020</vt:lpstr>
      <vt:lpstr>Cashbooks</vt:lpstr>
      <vt:lpstr>Village Green Bank Rec</vt:lpstr>
      <vt:lpstr>Parish Council ac bank rec</vt:lpstr>
      <vt:lpstr>Earmarked and General 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Bedwell</dc:creator>
  <cp:lastModifiedBy>Carl King</cp:lastModifiedBy>
  <cp:lastPrinted>2020-06-16T23:12:17Z</cp:lastPrinted>
  <dcterms:created xsi:type="dcterms:W3CDTF">2018-01-16T14:42:34Z</dcterms:created>
  <dcterms:modified xsi:type="dcterms:W3CDTF">2021-12-10T17:36:36Z</dcterms:modified>
</cp:coreProperties>
</file>